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Datos Grales." sheetId="4" r:id="rId1"/>
    <sheet name="Conc. Banc." sheetId="9" r:id="rId2"/>
    <sheet name="Comp. Saldos" sheetId="3" r:id="rId3"/>
    <sheet name="E.P. Recursos" sheetId="5" r:id="rId4"/>
    <sheet name="E.P. Gastos" sheetId="6" r:id="rId5"/>
    <sheet name="Reg. y Comp." sheetId="7" r:id="rId6"/>
    <sheet name="Carátula" sheetId="1" r:id="rId7"/>
    <sheet name="Balance de R. C." sheetId="2" r:id="rId8"/>
  </sheets>
  <definedNames>
    <definedName name="_xlnm.Print_Area" localSheetId="0">'Datos Grales.'!$A$1:$D$74</definedName>
  </definedNames>
  <calcPr calcId="124519"/>
</workbook>
</file>

<file path=xl/calcChain.xml><?xml version="1.0" encoding="utf-8"?>
<calcChain xmlns="http://schemas.openxmlformats.org/spreadsheetml/2006/main">
  <c r="AS8" i="3"/>
  <c r="AO8"/>
  <c r="AP236" i="9"/>
  <c r="AP225"/>
  <c r="AP214"/>
  <c r="AP203"/>
  <c r="AP190"/>
  <c r="AP179"/>
  <c r="AP168"/>
  <c r="AP157"/>
  <c r="AP146"/>
  <c r="AP135"/>
  <c r="AP122"/>
  <c r="AP111"/>
  <c r="AP100"/>
  <c r="AP89"/>
  <c r="AP78"/>
  <c r="AP67"/>
  <c r="AP54"/>
  <c r="AP43"/>
  <c r="AP32"/>
  <c r="AP21"/>
  <c r="R519"/>
  <c r="R508"/>
  <c r="R497"/>
  <c r="R486"/>
  <c r="R475"/>
  <c r="R462"/>
  <c r="R451"/>
  <c r="R440"/>
  <c r="R429"/>
  <c r="R418"/>
  <c r="R407"/>
  <c r="R394"/>
  <c r="R383"/>
  <c r="R372"/>
  <c r="R361"/>
  <c r="R350"/>
  <c r="R339"/>
  <c r="R326"/>
  <c r="R315"/>
  <c r="R304"/>
  <c r="R293"/>
  <c r="R282"/>
  <c r="R271"/>
  <c r="R258"/>
  <c r="R247"/>
  <c r="R236"/>
  <c r="R225"/>
  <c r="R214"/>
  <c r="R203"/>
  <c r="R190"/>
  <c r="R179"/>
  <c r="R168"/>
  <c r="R157"/>
  <c r="R146"/>
  <c r="R135"/>
  <c r="R122"/>
  <c r="R111"/>
  <c r="R100"/>
  <c r="R89"/>
  <c r="R78"/>
  <c r="R67"/>
  <c r="R54"/>
  <c r="R43"/>
  <c r="R32"/>
  <c r="R21"/>
  <c r="A1" i="2"/>
  <c r="A1" i="1"/>
  <c r="A1" i="7"/>
  <c r="A1" i="6"/>
  <c r="A1" i="5"/>
  <c r="Z1" i="3"/>
  <c r="A1"/>
  <c r="Y1" i="9"/>
  <c r="S22" i="5"/>
  <c r="S18"/>
  <c r="S17"/>
  <c r="S16"/>
  <c r="S15"/>
  <c r="S14"/>
  <c r="AA19" i="6"/>
  <c r="Z6" i="3"/>
  <c r="A6"/>
  <c r="Z5"/>
  <c r="Z3"/>
  <c r="Y3" i="9"/>
  <c r="A3"/>
  <c r="Y6"/>
  <c r="A6"/>
  <c r="Y5"/>
  <c r="Z237"/>
  <c r="Z236"/>
  <c r="Z235"/>
  <c r="Z234"/>
  <c r="Z233"/>
  <c r="Z232"/>
  <c r="Z231"/>
  <c r="Z230"/>
  <c r="Z229"/>
  <c r="Z228"/>
  <c r="Z226"/>
  <c r="Z225"/>
  <c r="Z224"/>
  <c r="Z223"/>
  <c r="Z222"/>
  <c r="Z221"/>
  <c r="Z220"/>
  <c r="Z219"/>
  <c r="Z218"/>
  <c r="Z217"/>
  <c r="Z215"/>
  <c r="Z214"/>
  <c r="Z213"/>
  <c r="Z212"/>
  <c r="Z211"/>
  <c r="Z210"/>
  <c r="Z209"/>
  <c r="Z208"/>
  <c r="Z207"/>
  <c r="Z206"/>
  <c r="Z204"/>
  <c r="Z203"/>
  <c r="Z202"/>
  <c r="Z201"/>
  <c r="Z200"/>
  <c r="Z199"/>
  <c r="Z198"/>
  <c r="Z197"/>
  <c r="Z196"/>
  <c r="Z195"/>
  <c r="Z191"/>
  <c r="Z190"/>
  <c r="Z189"/>
  <c r="Z188"/>
  <c r="Z187"/>
  <c r="Z186"/>
  <c r="Z185"/>
  <c r="Z184"/>
  <c r="Z183"/>
  <c r="Z182"/>
  <c r="Z180"/>
  <c r="Z179"/>
  <c r="Z178"/>
  <c r="Z177"/>
  <c r="Z176"/>
  <c r="Z175"/>
  <c r="Z174"/>
  <c r="Z173"/>
  <c r="Z172"/>
  <c r="Z171"/>
  <c r="Z169"/>
  <c r="Z168"/>
  <c r="Z167"/>
  <c r="Z166"/>
  <c r="Z165"/>
  <c r="Z164"/>
  <c r="Z163"/>
  <c r="Z162"/>
  <c r="Z161"/>
  <c r="Z160"/>
  <c r="Z158"/>
  <c r="Z157"/>
  <c r="Z156"/>
  <c r="Z155"/>
  <c r="Z154"/>
  <c r="Z153"/>
  <c r="Z152"/>
  <c r="Z151"/>
  <c r="Z150"/>
  <c r="Z149"/>
  <c r="Z147"/>
  <c r="Z146"/>
  <c r="Z145"/>
  <c r="Z144"/>
  <c r="Z143"/>
  <c r="Z142"/>
  <c r="Z141"/>
  <c r="Z140"/>
  <c r="Z139"/>
  <c r="Z138"/>
  <c r="Z136"/>
  <c r="Z135"/>
  <c r="Z134"/>
  <c r="Z133"/>
  <c r="Z132"/>
  <c r="Z131"/>
  <c r="Z130"/>
  <c r="Z129"/>
  <c r="Z128"/>
  <c r="Z127"/>
  <c r="Z123"/>
  <c r="Z122"/>
  <c r="Z121"/>
  <c r="Z120"/>
  <c r="Z119"/>
  <c r="Z118"/>
  <c r="Z117"/>
  <c r="Z116"/>
  <c r="Z115"/>
  <c r="Z114"/>
  <c r="Z112"/>
  <c r="Z111"/>
  <c r="Z110"/>
  <c r="Z109"/>
  <c r="Z108"/>
  <c r="Z107"/>
  <c r="Z106"/>
  <c r="Z105"/>
  <c r="Z104"/>
  <c r="Z103"/>
  <c r="Z101"/>
  <c r="Z100"/>
  <c r="Z99"/>
  <c r="Z98"/>
  <c r="Z97"/>
  <c r="Z96"/>
  <c r="Z95"/>
  <c r="Z94"/>
  <c r="Z93"/>
  <c r="Z92"/>
  <c r="Z90"/>
  <c r="Z89"/>
  <c r="Z88"/>
  <c r="Z87"/>
  <c r="Z86"/>
  <c r="Z85"/>
  <c r="Z84"/>
  <c r="Z83"/>
  <c r="Z82"/>
  <c r="Z81"/>
  <c r="Z79"/>
  <c r="Z78"/>
  <c r="Z77"/>
  <c r="Z76"/>
  <c r="Z75"/>
  <c r="Z74"/>
  <c r="Z73"/>
  <c r="Z72"/>
  <c r="Z71"/>
  <c r="Z70"/>
  <c r="Z68"/>
  <c r="Z67"/>
  <c r="Z66"/>
  <c r="Z65"/>
  <c r="Z64"/>
  <c r="Z63"/>
  <c r="Z62"/>
  <c r="Z61"/>
  <c r="Z60"/>
  <c r="Z59"/>
  <c r="Z55"/>
  <c r="Z54"/>
  <c r="Z53"/>
  <c r="Z52"/>
  <c r="Z51"/>
  <c r="Z50"/>
  <c r="Z49"/>
  <c r="Z48"/>
  <c r="Z47"/>
  <c r="Z46"/>
  <c r="Z44"/>
  <c r="Z43"/>
  <c r="Z42"/>
  <c r="Z41"/>
  <c r="Z40"/>
  <c r="Z39"/>
  <c r="Z38"/>
  <c r="Z37"/>
  <c r="Z36"/>
  <c r="Z35"/>
  <c r="Z33"/>
  <c r="Z32"/>
  <c r="Z31"/>
  <c r="Z30"/>
  <c r="Z29"/>
  <c r="Z28"/>
  <c r="Z27"/>
  <c r="Z26"/>
  <c r="Z25"/>
  <c r="Z24"/>
  <c r="Y23"/>
  <c r="Y34" s="1"/>
  <c r="Y45" s="1"/>
  <c r="Y58" s="1"/>
  <c r="Y69" s="1"/>
  <c r="Y80" s="1"/>
  <c r="Y91" s="1"/>
  <c r="Y102" s="1"/>
  <c r="Y113" s="1"/>
  <c r="Y126" s="1"/>
  <c r="Y137" s="1"/>
  <c r="Y148" s="1"/>
  <c r="Y159" s="1"/>
  <c r="Y170" s="1"/>
  <c r="Y181" s="1"/>
  <c r="Y194" s="1"/>
  <c r="Y205" s="1"/>
  <c r="Y216" s="1"/>
  <c r="Y227" s="1"/>
  <c r="Z22"/>
  <c r="Z21"/>
  <c r="Z20"/>
  <c r="Z19"/>
  <c r="Z18"/>
  <c r="Z17"/>
  <c r="Z16"/>
  <c r="Z15"/>
  <c r="Z14"/>
  <c r="Z13"/>
  <c r="AS61" i="3"/>
  <c r="AO61"/>
  <c r="AA37"/>
  <c r="AA38" s="1"/>
  <c r="AA39" s="1"/>
  <c r="AA40" s="1"/>
  <c r="AA41" s="1"/>
  <c r="AA42" s="1"/>
  <c r="AA43" s="1"/>
  <c r="AA44" s="1"/>
  <c r="AA45" s="1"/>
  <c r="AA46" s="1"/>
  <c r="AA47" s="1"/>
  <c r="AA48" s="1"/>
  <c r="AA49" s="1"/>
  <c r="AA50" s="1"/>
  <c r="AA51" s="1"/>
  <c r="AA52" s="1"/>
  <c r="AA53" s="1"/>
  <c r="AA54" s="1"/>
  <c r="AA55" s="1"/>
  <c r="AA56" s="1"/>
  <c r="AA57" s="1"/>
  <c r="AA58" s="1"/>
  <c r="AA59" s="1"/>
  <c r="AA60" s="1"/>
  <c r="AO31"/>
  <c r="AS30"/>
  <c r="AJ30"/>
  <c r="AF30"/>
  <c r="AB30"/>
  <c r="AS29"/>
  <c r="AJ29"/>
  <c r="AF29"/>
  <c r="AB29"/>
  <c r="AS28"/>
  <c r="AJ28"/>
  <c r="AF28"/>
  <c r="AB28"/>
  <c r="AS27"/>
  <c r="AJ27"/>
  <c r="AF27"/>
  <c r="AB27"/>
  <c r="AS26"/>
  <c r="AJ26"/>
  <c r="AF26"/>
  <c r="AB26"/>
  <c r="AS25"/>
  <c r="AJ25"/>
  <c r="AF25"/>
  <c r="AB25"/>
  <c r="AS24"/>
  <c r="AJ24"/>
  <c r="AF24"/>
  <c r="AB24"/>
  <c r="AS23"/>
  <c r="AJ23"/>
  <c r="AF23"/>
  <c r="AB23"/>
  <c r="AS22"/>
  <c r="AJ22"/>
  <c r="AF22"/>
  <c r="AB22"/>
  <c r="AS21"/>
  <c r="AJ21"/>
  <c r="AF21"/>
  <c r="AB21"/>
  <c r="AS20"/>
  <c r="AJ20"/>
  <c r="AF20"/>
  <c r="AB20"/>
  <c r="AS19"/>
  <c r="AJ19"/>
  <c r="AF19"/>
  <c r="AB19"/>
  <c r="AS18"/>
  <c r="AJ18"/>
  <c r="AF18"/>
  <c r="AB18"/>
  <c r="AS17"/>
  <c r="AJ17"/>
  <c r="AF17"/>
  <c r="AB17"/>
  <c r="AS16"/>
  <c r="AJ16"/>
  <c r="AF16"/>
  <c r="AB16"/>
  <c r="AS15"/>
  <c r="AJ15"/>
  <c r="AF15"/>
  <c r="AB15"/>
  <c r="AS14"/>
  <c r="AJ14"/>
  <c r="AF14"/>
  <c r="AB14"/>
  <c r="AS13"/>
  <c r="AJ13"/>
  <c r="AF13"/>
  <c r="AB13"/>
  <c r="AS12"/>
  <c r="AJ12"/>
  <c r="AF12"/>
  <c r="AB12"/>
  <c r="AA12"/>
  <c r="AA13" s="1"/>
  <c r="AA14" s="1"/>
  <c r="AA15" s="1"/>
  <c r="AA16" s="1"/>
  <c r="AA17" s="1"/>
  <c r="AA18" s="1"/>
  <c r="AA19" s="1"/>
  <c r="AA20" s="1"/>
  <c r="AA21" s="1"/>
  <c r="AA22" s="1"/>
  <c r="AA23" s="1"/>
  <c r="AA24" s="1"/>
  <c r="AA25" s="1"/>
  <c r="AA26" s="1"/>
  <c r="AA27" s="1"/>
  <c r="AA28" s="1"/>
  <c r="AA29" s="1"/>
  <c r="AA30" s="1"/>
  <c r="AS11"/>
  <c r="AJ11"/>
  <c r="AF11"/>
  <c r="AB11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T62"/>
  <c r="K62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T32"/>
  <c r="K32"/>
  <c r="G32"/>
  <c r="C32"/>
  <c r="B520" i="9"/>
  <c r="B519"/>
  <c r="B518"/>
  <c r="B517"/>
  <c r="B516"/>
  <c r="B515"/>
  <c r="B514"/>
  <c r="B513"/>
  <c r="B512"/>
  <c r="B511"/>
  <c r="B509"/>
  <c r="B508"/>
  <c r="B507"/>
  <c r="B506"/>
  <c r="B505"/>
  <c r="B504"/>
  <c r="B503"/>
  <c r="B502"/>
  <c r="B501"/>
  <c r="B500"/>
  <c r="B498"/>
  <c r="B497"/>
  <c r="B496"/>
  <c r="B495"/>
  <c r="B494"/>
  <c r="B493"/>
  <c r="B492"/>
  <c r="B491"/>
  <c r="B490"/>
  <c r="B489"/>
  <c r="B487"/>
  <c r="B486"/>
  <c r="B485"/>
  <c r="B484"/>
  <c r="B483"/>
  <c r="B482"/>
  <c r="B481"/>
  <c r="B480"/>
  <c r="B479"/>
  <c r="B478"/>
  <c r="B476"/>
  <c r="B475"/>
  <c r="B474"/>
  <c r="B473"/>
  <c r="B472"/>
  <c r="B471"/>
  <c r="B470"/>
  <c r="B469"/>
  <c r="B468"/>
  <c r="B467"/>
  <c r="B463"/>
  <c r="B462"/>
  <c r="B461"/>
  <c r="B460"/>
  <c r="B459"/>
  <c r="B458"/>
  <c r="B457"/>
  <c r="B456"/>
  <c r="B455"/>
  <c r="B454"/>
  <c r="B452"/>
  <c r="B451"/>
  <c r="B450"/>
  <c r="B449"/>
  <c r="B448"/>
  <c r="B447"/>
  <c r="B446"/>
  <c r="B445"/>
  <c r="B444"/>
  <c r="B443"/>
  <c r="B441"/>
  <c r="B440"/>
  <c r="B439"/>
  <c r="B438"/>
  <c r="B437"/>
  <c r="B436"/>
  <c r="B435"/>
  <c r="B434"/>
  <c r="B433"/>
  <c r="B432"/>
  <c r="B430"/>
  <c r="B429"/>
  <c r="B428"/>
  <c r="B427"/>
  <c r="B426"/>
  <c r="B425"/>
  <c r="B424"/>
  <c r="B423"/>
  <c r="B422"/>
  <c r="B421"/>
  <c r="B419"/>
  <c r="B418"/>
  <c r="B417"/>
  <c r="B416"/>
  <c r="B415"/>
  <c r="B414"/>
  <c r="B413"/>
  <c r="B412"/>
  <c r="B411"/>
  <c r="B410"/>
  <c r="B408"/>
  <c r="B407"/>
  <c r="B406"/>
  <c r="B405"/>
  <c r="B404"/>
  <c r="B403"/>
  <c r="B402"/>
  <c r="B401"/>
  <c r="B400"/>
  <c r="B399"/>
  <c r="B395"/>
  <c r="B394"/>
  <c r="B393"/>
  <c r="B392"/>
  <c r="B391"/>
  <c r="B390"/>
  <c r="B389"/>
  <c r="B388"/>
  <c r="B387"/>
  <c r="B386"/>
  <c r="B384"/>
  <c r="B383"/>
  <c r="B382"/>
  <c r="B381"/>
  <c r="B380"/>
  <c r="B379"/>
  <c r="B378"/>
  <c r="B377"/>
  <c r="B376"/>
  <c r="B375"/>
  <c r="B373"/>
  <c r="B372"/>
  <c r="B371"/>
  <c r="B370"/>
  <c r="B369"/>
  <c r="B368"/>
  <c r="B367"/>
  <c r="B366"/>
  <c r="B365"/>
  <c r="B364"/>
  <c r="B362"/>
  <c r="B361"/>
  <c r="B360"/>
  <c r="B359"/>
  <c r="B358"/>
  <c r="B357"/>
  <c r="B356"/>
  <c r="B355"/>
  <c r="B354"/>
  <c r="B353"/>
  <c r="B351"/>
  <c r="B350"/>
  <c r="B349"/>
  <c r="B348"/>
  <c r="B347"/>
  <c r="B346"/>
  <c r="B345"/>
  <c r="B344"/>
  <c r="B343"/>
  <c r="B342"/>
  <c r="B340"/>
  <c r="B339"/>
  <c r="B338"/>
  <c r="B337"/>
  <c r="B336"/>
  <c r="B335"/>
  <c r="B334"/>
  <c r="B333"/>
  <c r="B332"/>
  <c r="B331"/>
  <c r="B327"/>
  <c r="B326"/>
  <c r="B325"/>
  <c r="B324"/>
  <c r="B323"/>
  <c r="B322"/>
  <c r="B321"/>
  <c r="B320"/>
  <c r="B319"/>
  <c r="B318"/>
  <c r="B316"/>
  <c r="B315"/>
  <c r="B314"/>
  <c r="B313"/>
  <c r="B312"/>
  <c r="B311"/>
  <c r="B310"/>
  <c r="B309"/>
  <c r="B308"/>
  <c r="B307"/>
  <c r="B305"/>
  <c r="B304"/>
  <c r="B303"/>
  <c r="B302"/>
  <c r="B301"/>
  <c r="B300"/>
  <c r="B299"/>
  <c r="B298"/>
  <c r="B297"/>
  <c r="B296"/>
  <c r="B294"/>
  <c r="B293"/>
  <c r="B292"/>
  <c r="B291"/>
  <c r="B290"/>
  <c r="B289"/>
  <c r="B288"/>
  <c r="B287"/>
  <c r="B286"/>
  <c r="B285"/>
  <c r="B283"/>
  <c r="B282"/>
  <c r="B281"/>
  <c r="B280"/>
  <c r="B279"/>
  <c r="B278"/>
  <c r="B277"/>
  <c r="B276"/>
  <c r="B275"/>
  <c r="B274"/>
  <c r="B272"/>
  <c r="B271"/>
  <c r="B270"/>
  <c r="B269"/>
  <c r="B268"/>
  <c r="B267"/>
  <c r="B266"/>
  <c r="B265"/>
  <c r="B264"/>
  <c r="B263"/>
  <c r="B259"/>
  <c r="B258"/>
  <c r="B257"/>
  <c r="B256"/>
  <c r="B255"/>
  <c r="B254"/>
  <c r="B253"/>
  <c r="B252"/>
  <c r="B251"/>
  <c r="B250"/>
  <c r="B248"/>
  <c r="B247"/>
  <c r="B246"/>
  <c r="B245"/>
  <c r="B244"/>
  <c r="B243"/>
  <c r="B242"/>
  <c r="B241"/>
  <c r="B240"/>
  <c r="B239"/>
  <c r="B237"/>
  <c r="B236"/>
  <c r="B235"/>
  <c r="B234"/>
  <c r="B233"/>
  <c r="B232"/>
  <c r="B231"/>
  <c r="B230"/>
  <c r="B229"/>
  <c r="B228"/>
  <c r="B226"/>
  <c r="B225"/>
  <c r="B224"/>
  <c r="B223"/>
  <c r="B222"/>
  <c r="B221"/>
  <c r="B220"/>
  <c r="B219"/>
  <c r="B218"/>
  <c r="B217"/>
  <c r="B215"/>
  <c r="B214"/>
  <c r="B213"/>
  <c r="B212"/>
  <c r="B211"/>
  <c r="B210"/>
  <c r="B209"/>
  <c r="B208"/>
  <c r="B207"/>
  <c r="B206"/>
  <c r="B204"/>
  <c r="B203"/>
  <c r="B202"/>
  <c r="B201"/>
  <c r="B200"/>
  <c r="B199"/>
  <c r="B198"/>
  <c r="B197"/>
  <c r="B196"/>
  <c r="B195"/>
  <c r="B191"/>
  <c r="B190"/>
  <c r="B189"/>
  <c r="B188"/>
  <c r="B187"/>
  <c r="B186"/>
  <c r="B185"/>
  <c r="B184"/>
  <c r="B183"/>
  <c r="B182"/>
  <c r="B180"/>
  <c r="B179"/>
  <c r="B178"/>
  <c r="B177"/>
  <c r="B176"/>
  <c r="B175"/>
  <c r="B174"/>
  <c r="B173"/>
  <c r="B172"/>
  <c r="B171"/>
  <c r="B169"/>
  <c r="B168"/>
  <c r="B167"/>
  <c r="B166"/>
  <c r="B165"/>
  <c r="B164"/>
  <c r="B163"/>
  <c r="B162"/>
  <c r="B161"/>
  <c r="B160"/>
  <c r="B158"/>
  <c r="B157"/>
  <c r="B156"/>
  <c r="B155"/>
  <c r="B154"/>
  <c r="B153"/>
  <c r="B152"/>
  <c r="B151"/>
  <c r="B150"/>
  <c r="B149"/>
  <c r="B147"/>
  <c r="B146"/>
  <c r="B145"/>
  <c r="B144"/>
  <c r="B143"/>
  <c r="B142"/>
  <c r="B141"/>
  <c r="B140"/>
  <c r="B139"/>
  <c r="B138"/>
  <c r="B136"/>
  <c r="B135"/>
  <c r="B134"/>
  <c r="B133"/>
  <c r="B132"/>
  <c r="B131"/>
  <c r="B130"/>
  <c r="B129"/>
  <c r="B128"/>
  <c r="B127"/>
  <c r="B123"/>
  <c r="B122"/>
  <c r="B121"/>
  <c r="B120"/>
  <c r="B119"/>
  <c r="B118"/>
  <c r="B117"/>
  <c r="B116"/>
  <c r="B115"/>
  <c r="B114"/>
  <c r="B112"/>
  <c r="B111"/>
  <c r="B110"/>
  <c r="B109"/>
  <c r="B108"/>
  <c r="B107"/>
  <c r="B106"/>
  <c r="B105"/>
  <c r="B104"/>
  <c r="B103"/>
  <c r="B101"/>
  <c r="B100"/>
  <c r="B99"/>
  <c r="B98"/>
  <c r="B97"/>
  <c r="B96"/>
  <c r="B95"/>
  <c r="B94"/>
  <c r="B93"/>
  <c r="B92"/>
  <c r="B90"/>
  <c r="B89"/>
  <c r="B88"/>
  <c r="B87"/>
  <c r="B86"/>
  <c r="B85"/>
  <c r="B84"/>
  <c r="B83"/>
  <c r="B82"/>
  <c r="B81"/>
  <c r="B79"/>
  <c r="B78"/>
  <c r="B77"/>
  <c r="B76"/>
  <c r="B75"/>
  <c r="B74"/>
  <c r="B73"/>
  <c r="B72"/>
  <c r="B71"/>
  <c r="B70"/>
  <c r="B68"/>
  <c r="B67"/>
  <c r="B66"/>
  <c r="B65"/>
  <c r="B64"/>
  <c r="B63"/>
  <c r="B62"/>
  <c r="B61"/>
  <c r="B60"/>
  <c r="B59"/>
  <c r="B55"/>
  <c r="B54"/>
  <c r="B53"/>
  <c r="B52"/>
  <c r="B51"/>
  <c r="B50"/>
  <c r="B49"/>
  <c r="B48"/>
  <c r="B47"/>
  <c r="B46"/>
  <c r="B44"/>
  <c r="B43"/>
  <c r="B42"/>
  <c r="B41"/>
  <c r="B40"/>
  <c r="B39"/>
  <c r="B38"/>
  <c r="B37"/>
  <c r="B36"/>
  <c r="B35"/>
  <c r="B33"/>
  <c r="B32"/>
  <c r="B31"/>
  <c r="B30"/>
  <c r="B29"/>
  <c r="B28"/>
  <c r="B27"/>
  <c r="B26"/>
  <c r="B25"/>
  <c r="B24"/>
  <c r="B21"/>
  <c r="B20"/>
  <c r="B19"/>
  <c r="B18"/>
  <c r="B17"/>
  <c r="B16"/>
  <c r="B13"/>
  <c r="B15"/>
  <c r="B14"/>
  <c r="T31" i="3"/>
  <c r="K31"/>
  <c r="G31"/>
  <c r="C31"/>
  <c r="T30"/>
  <c r="K30"/>
  <c r="G30"/>
  <c r="C30"/>
  <c r="K29"/>
  <c r="K28"/>
  <c r="K27"/>
  <c r="K26"/>
  <c r="K25"/>
  <c r="K24"/>
  <c r="K23"/>
  <c r="K22"/>
  <c r="K21"/>
  <c r="K20"/>
  <c r="K19"/>
  <c r="K18"/>
  <c r="T29"/>
  <c r="G29"/>
  <c r="C29"/>
  <c r="T28"/>
  <c r="G28"/>
  <c r="C28"/>
  <c r="T27"/>
  <c r="G27"/>
  <c r="C27"/>
  <c r="T26"/>
  <c r="G26"/>
  <c r="C26"/>
  <c r="C25"/>
  <c r="T25"/>
  <c r="G25"/>
  <c r="T24"/>
  <c r="G24"/>
  <c r="C24"/>
  <c r="T23"/>
  <c r="G23"/>
  <c r="C23"/>
  <c r="T22"/>
  <c r="G22"/>
  <c r="C22"/>
  <c r="T21"/>
  <c r="G21"/>
  <c r="C21"/>
  <c r="T20"/>
  <c r="G20"/>
  <c r="C20"/>
  <c r="T19"/>
  <c r="G19"/>
  <c r="C19"/>
  <c r="T18"/>
  <c r="G18"/>
  <c r="C18"/>
  <c r="A23" i="9"/>
  <c r="A34" s="1"/>
  <c r="A45" s="1"/>
  <c r="A58" s="1"/>
  <c r="A69" s="1"/>
  <c r="A80" s="1"/>
  <c r="A91" s="1"/>
  <c r="A102" s="1"/>
  <c r="A113" s="1"/>
  <c r="A126" s="1"/>
  <c r="A137" s="1"/>
  <c r="A148" s="1"/>
  <c r="A159" s="1"/>
  <c r="A170" s="1"/>
  <c r="A181" s="1"/>
  <c r="A194" s="1"/>
  <c r="A205" s="1"/>
  <c r="A216" s="1"/>
  <c r="A227" s="1"/>
  <c r="A238" s="1"/>
  <c r="A249" s="1"/>
  <c r="A262" s="1"/>
  <c r="A273" s="1"/>
  <c r="A284" s="1"/>
  <c r="A295" s="1"/>
  <c r="A306" s="1"/>
  <c r="A317" s="1"/>
  <c r="A330" s="1"/>
  <c r="A341" s="1"/>
  <c r="A352" s="1"/>
  <c r="A363" s="1"/>
  <c r="A374" s="1"/>
  <c r="A385" s="1"/>
  <c r="A398" s="1"/>
  <c r="A409" s="1"/>
  <c r="A420" s="1"/>
  <c r="A431" s="1"/>
  <c r="A442" s="1"/>
  <c r="A453" s="1"/>
  <c r="A466" s="1"/>
  <c r="A477" s="1"/>
  <c r="A488" s="1"/>
  <c r="A499" s="1"/>
  <c r="A510" s="1"/>
  <c r="B19" i="3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22" i="9"/>
  <c r="A5"/>
  <c r="A6" i="7"/>
  <c r="A5"/>
  <c r="A3"/>
  <c r="AA18" i="6"/>
  <c r="AA17"/>
  <c r="AA16"/>
  <c r="AA15"/>
  <c r="AA20"/>
  <c r="AA14"/>
  <c r="AA13"/>
  <c r="AA12"/>
  <c r="AA11"/>
  <c r="AA10"/>
  <c r="AA9"/>
  <c r="S21"/>
  <c r="O21"/>
  <c r="W21"/>
  <c r="M22" i="2" s="1"/>
  <c r="Q21" s="1"/>
  <c r="K21" i="6"/>
  <c r="A6"/>
  <c r="A5"/>
  <c r="A3"/>
  <c r="S23" i="5"/>
  <c r="S21"/>
  <c r="S20"/>
  <c r="S19"/>
  <c r="S13"/>
  <c r="S12"/>
  <c r="S11"/>
  <c r="S10"/>
  <c r="S9"/>
  <c r="O24"/>
  <c r="M13" i="2" s="1"/>
  <c r="Q12" s="1"/>
  <c r="K24" i="5"/>
  <c r="A6"/>
  <c r="A5"/>
  <c r="A3"/>
  <c r="A3" i="2"/>
  <c r="A5"/>
  <c r="A6"/>
  <c r="P63" i="3"/>
  <c r="T15"/>
  <c r="P15"/>
  <c r="P8"/>
  <c r="T8"/>
  <c r="A5"/>
  <c r="A3"/>
  <c r="J4" i="4"/>
  <c r="K4"/>
  <c r="K3"/>
  <c r="K11"/>
  <c r="L3"/>
  <c r="A6" i="1"/>
  <c r="A7"/>
  <c r="T19"/>
  <c r="T18"/>
  <c r="T17"/>
  <c r="T16"/>
  <c r="T15"/>
  <c r="T14"/>
  <c r="T13"/>
  <c r="T12"/>
  <c r="T11"/>
  <c r="Q19"/>
  <c r="Q18"/>
  <c r="Q17"/>
  <c r="Q16"/>
  <c r="Q15"/>
  <c r="Q14"/>
  <c r="Q13"/>
  <c r="Q12"/>
  <c r="Q11"/>
  <c r="L19"/>
  <c r="L18"/>
  <c r="L17"/>
  <c r="L16"/>
  <c r="L15"/>
  <c r="L14"/>
  <c r="L13"/>
  <c r="L12"/>
  <c r="L11"/>
  <c r="I19"/>
  <c r="I18"/>
  <c r="I17"/>
  <c r="I16"/>
  <c r="I15"/>
  <c r="I14"/>
  <c r="I13"/>
  <c r="I12"/>
  <c r="I11"/>
  <c r="B19"/>
  <c r="B18"/>
  <c r="B17"/>
  <c r="B16"/>
  <c r="B15"/>
  <c r="B14"/>
  <c r="B13"/>
  <c r="B12"/>
  <c r="B11"/>
  <c r="T10"/>
  <c r="Q10"/>
  <c r="L10"/>
  <c r="I10"/>
  <c r="B10"/>
  <c r="A4"/>
  <c r="A3"/>
  <c r="AO62" i="3" l="1"/>
  <c r="Q8" i="2" s="1"/>
  <c r="AS31" i="3"/>
  <c r="T63"/>
  <c r="J5" i="4"/>
  <c r="J13" s="1"/>
  <c r="L11"/>
  <c r="AA21" i="6"/>
  <c r="S24" i="5"/>
  <c r="L4" i="4"/>
  <c r="J6" s="1"/>
  <c r="AS62" i="3" l="1"/>
  <c r="Q30" i="2" s="1"/>
  <c r="B32" s="1"/>
  <c r="A33" s="1"/>
  <c r="J7" i="4"/>
  <c r="J8"/>
  <c r="J14"/>
</calcChain>
</file>

<file path=xl/sharedStrings.xml><?xml version="1.0" encoding="utf-8"?>
<sst xmlns="http://schemas.openxmlformats.org/spreadsheetml/2006/main" count="411" uniqueCount="175">
  <si>
    <t>APELLIDO Y NOMBRES</t>
  </si>
  <si>
    <t>CARGO</t>
  </si>
  <si>
    <t>DESDE</t>
  </si>
  <si>
    <t>HASTA</t>
  </si>
  <si>
    <t>DEL ORGANISMO O ENTE</t>
  </si>
  <si>
    <t>DEL PERIODO RENDIDO</t>
  </si>
  <si>
    <t>DE LOS RESPONSABLES</t>
  </si>
  <si>
    <t>Denominación del Ente u Organismo</t>
  </si>
  <si>
    <t>CONCEPTO</t>
  </si>
  <si>
    <t>DATO</t>
  </si>
  <si>
    <t>FORMATO</t>
  </si>
  <si>
    <t>CARGA</t>
  </si>
  <si>
    <t>Domicilio</t>
  </si>
  <si>
    <t>Fecha de Inicio del Periodo Rendido</t>
  </si>
  <si>
    <t>Fecha de Cierre del Periodo Rendido</t>
  </si>
  <si>
    <t>Semestre</t>
  </si>
  <si>
    <t>Año</t>
  </si>
  <si>
    <t>Tipo de Rendición de Cuentas</t>
  </si>
  <si>
    <t>Texto</t>
  </si>
  <si>
    <t>Fecha</t>
  </si>
  <si>
    <t>Número</t>
  </si>
  <si>
    <t>Lista</t>
  </si>
  <si>
    <t>####</t>
  </si>
  <si>
    <t>@</t>
  </si>
  <si>
    <t>dd/mm/aaaa</t>
  </si>
  <si>
    <t>Responsable 1</t>
  </si>
  <si>
    <t>D. N. I.</t>
  </si>
  <si>
    <t>########</t>
  </si>
  <si>
    <t>Cargo</t>
  </si>
  <si>
    <t>Fecha Inicio</t>
  </si>
  <si>
    <t>Fecha Cese</t>
  </si>
  <si>
    <t>Apellido y Nombres</t>
  </si>
  <si>
    <t>Responsable 2</t>
  </si>
  <si>
    <t>Primer</t>
  </si>
  <si>
    <t>Segundo</t>
  </si>
  <si>
    <t>Tipo</t>
  </si>
  <si>
    <t>Responsable 3</t>
  </si>
  <si>
    <t>Responsable 4</t>
  </si>
  <si>
    <t>Responsable 5</t>
  </si>
  <si>
    <t>Responsable 6</t>
  </si>
  <si>
    <t>Responsable 7</t>
  </si>
  <si>
    <t>Responsable 8</t>
  </si>
  <si>
    <t>Responsable 9</t>
  </si>
  <si>
    <t>Responsable 10</t>
  </si>
  <si>
    <t>Balance Semestral</t>
  </si>
  <si>
    <t>Rendición de Cuentas de periodo Irregular</t>
  </si>
  <si>
    <t>Rendición de Cuentas de periodo Consolidado</t>
  </si>
  <si>
    <t>Secuencia de presentación</t>
  </si>
  <si>
    <t>Secuencia</t>
  </si>
  <si>
    <t>Original</t>
  </si>
  <si>
    <t>Rectificativa N° 1</t>
  </si>
  <si>
    <t>Rectificativa N° 2</t>
  </si>
  <si>
    <t>Rectificativa N° 3</t>
  </si>
  <si>
    <t>Rectificativa N° 4</t>
  </si>
  <si>
    <t>Rectificativa N° 5</t>
  </si>
  <si>
    <t>Rectificativa N° 6</t>
  </si>
  <si>
    <t>Rectificativa N° 7</t>
  </si>
  <si>
    <t>Rectificativa N° 8</t>
  </si>
  <si>
    <t>Fecha Cierre</t>
  </si>
  <si>
    <t>ANEXO DE COMPOSICIÓN DE LOS SALDOS
AL INICIO Y CIERRE DEL PERIODO RENDIDO</t>
  </si>
  <si>
    <t>DESCRIPCIÓN DEL CONCEPTO</t>
  </si>
  <si>
    <t>A. SALDO EN CAJA</t>
  </si>
  <si>
    <t>BANCO</t>
  </si>
  <si>
    <t>B. SALDO EN CTAS. CTES. BANCARIAS</t>
  </si>
  <si>
    <t>1.</t>
  </si>
  <si>
    <t>Dinero en Efectivo</t>
  </si>
  <si>
    <t>2.</t>
  </si>
  <si>
    <t>3.</t>
  </si>
  <si>
    <t>4.</t>
  </si>
  <si>
    <t>5.</t>
  </si>
  <si>
    <t>TOTAL SALDO EN CAJA</t>
  </si>
  <si>
    <t>Valores (según detalle)</t>
  </si>
  <si>
    <t>TOTAL SALDO EN CTAS. CTES. BANCARIAS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</si>
  <si>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</si>
  <si>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</si>
  <si>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</si>
  <si>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</si>
  <si>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</si>
  <si>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</si>
  <si>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</si>
  <si>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</si>
  <si>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</si>
  <si>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D. SUBRESPONSABLES PENDIENTES DE RENDIR</t>
  </si>
  <si>
    <t>TOTAL SUBRESP. PENDIENTES DE RENDIR</t>
  </si>
  <si>
    <t>SALDO TOTAL (Sumatoria items A. a D.)</t>
  </si>
  <si>
    <t>DESCRIPCIÓN</t>
  </si>
  <si>
    <t>RECAUDADO</t>
  </si>
  <si>
    <t>RECURSOS TRIBUTARIOS</t>
  </si>
  <si>
    <t>RECURSOS NO TRIBUTARIOS</t>
  </si>
  <si>
    <t>OTROS (Especificar)</t>
  </si>
  <si>
    <t>TOTALES</t>
  </si>
  <si>
    <t>ESTADO DE EJECUCIÓN PRESUPUESTARIA DE RECURSOS</t>
  </si>
  <si>
    <t>ESTADO DE EJECUCIÓN PRESUPUESTARIA DE GASTOS</t>
  </si>
  <si>
    <t>PAGADO</t>
  </si>
  <si>
    <t>PERSONAL</t>
  </si>
  <si>
    <t>BIENES DE CONSUMO</t>
  </si>
  <si>
    <t>SERVICIOS NO PERSONALES</t>
  </si>
  <si>
    <t>TRANSFERENCIAS</t>
  </si>
  <si>
    <t>(Coincidente con el Estado de Ejecución Presupuestaria)</t>
  </si>
  <si>
    <t>A. SALDO AL INICIO</t>
  </si>
  <si>
    <t>B. INGRESOS</t>
  </si>
  <si>
    <t>C. EGRESOS</t>
  </si>
  <si>
    <t>D. SALDO AL CIERRE</t>
  </si>
  <si>
    <t>(Coincidente con Anexo Composiciòn de los Saldos)</t>
  </si>
  <si>
    <t>B.1. INGRESOS PRESUPUESTARIOS</t>
  </si>
  <si>
    <t>B.2. INGRESOS EXTRAPRESUPUESTARIOS</t>
  </si>
  <si>
    <t>(Se deberá adjuntar archivo .doc o .xls con detalle de conceptos y montos)</t>
  </si>
  <si>
    <t>C.1. EGRESOS PRESUPUESTARIOS</t>
  </si>
  <si>
    <t>C.2. EGRESOS EXTRAPRESUPUESTARIOS</t>
  </si>
  <si>
    <t>REGISTROS DEL ORGANISMO O ENTE</t>
  </si>
  <si>
    <t>NÚMERO DE FOLIO UTILIZADO EN EL PERIODO RENDIDO</t>
  </si>
  <si>
    <t>PRIMERO</t>
  </si>
  <si>
    <t>ÚLTIMO</t>
  </si>
  <si>
    <t>COMPROBANTES EMITIDOS POR EL ORGANISMO O ENTE</t>
  </si>
  <si>
    <t>DENOMINACIÓN DE LOS COMPROBANTES EMITIDOS</t>
  </si>
  <si>
    <t>ÚLTIMO NUMERO IMPRESO EN EXISTENCIA</t>
  </si>
  <si>
    <t>ANEXO DE CONCILIACIONES BANCARIAS</t>
  </si>
  <si>
    <t>CUENTAS CORRIENTES BANCARIAS</t>
  </si>
  <si>
    <t>IDENTIFICACIÓN DE LA CUENTA</t>
  </si>
  <si>
    <t>NÚMERO</t>
  </si>
  <si>
    <t>DENOMINACIÓN</t>
  </si>
  <si>
    <t>NUM. CUENTA</t>
  </si>
  <si>
    <t>NOMBRE</t>
  </si>
  <si>
    <t>OTRAS CUENTAS BANCARIAS</t>
  </si>
  <si>
    <t>TOTAL SALDO EN OTRAS CUENTAS BANCARIAS</t>
  </si>
  <si>
    <t>C. SALDO EN OTRAS CUENTAS BANCARIAS</t>
  </si>
  <si>
    <t>Presupuesto Aprobado por:</t>
  </si>
  <si>
    <t>RECURSOS ESTIMADOS</t>
  </si>
  <si>
    <t>DÉFICIT O SUPERÁVIT DE RECAUDACIÓN</t>
  </si>
  <si>
    <t>Modificaciones a la estimación de recursos:</t>
  </si>
  <si>
    <t>NORMA</t>
  </si>
  <si>
    <t>NUMERO</t>
  </si>
  <si>
    <t>FECHA</t>
  </si>
  <si>
    <t>INSTRUMENTOS DE MODIFICACIÓN A LA ESTIMACIÓN DE RECURSOS</t>
  </si>
  <si>
    <t>CRÉDITO AUTORIZADO</t>
  </si>
  <si>
    <t>COMPROMISO</t>
  </si>
  <si>
    <t>DEVENGADO</t>
  </si>
  <si>
    <t>DEUDA</t>
  </si>
  <si>
    <t>Modificaciones al Crédito Autorizado:</t>
  </si>
  <si>
    <t>INSTRUMENTOS DE MODIFICACIÓN AL CRÉDITO AUTORIZADO</t>
  </si>
  <si>
    <t>B.3. OTROS CONCEPTOS</t>
  </si>
  <si>
    <t>C.3. OTROS CONCEPTOS</t>
  </si>
  <si>
    <t>BIENES DE USO</t>
  </si>
  <si>
    <t>ACTIVOS FINANCIEROS</t>
  </si>
  <si>
    <t>SERVICIOS DE LA DEUDA</t>
  </si>
  <si>
    <t>GASTOS FIGURATIVOS</t>
  </si>
  <si>
    <t>De der necesario informar más modificaciones, deberán presentarse en archivo adjunto tipo.doc o .xls</t>
  </si>
  <si>
    <t>CHEQUES EMITIDOS POR EL ORGANISMO O ENTE</t>
  </si>
  <si>
    <t>DENOMINACIÓN DE LA CUENTA CORRIENTE</t>
  </si>
  <si>
    <t>NÚMERO DE CHEQUE UTILIZADO EN EL PERIODO RENDIDO</t>
  </si>
  <si>
    <t>NÚMERO DE COMPROB. UTILIZADO EN EL PERIODO RENDIDO</t>
  </si>
  <si>
    <t>CONTRIBUCIONES</t>
  </si>
  <si>
    <t>VENTA DE BIENES Y SERVICIOS</t>
  </si>
  <si>
    <t>INGRESOS DE OPERACIÓN</t>
  </si>
  <si>
    <t>RENTAS DE LA PROPIEDAD</t>
  </si>
  <si>
    <t>TRANSFERENCIAS CORRIENTES</t>
  </si>
  <si>
    <t>RECURSOS PROPIOS DE CAP.</t>
  </si>
  <si>
    <t>TRANSFERENCIAS DE CAPITAL</t>
  </si>
  <si>
    <t>CONTRIBUCIONES FIGURATIVAS</t>
  </si>
  <si>
    <t>15.</t>
  </si>
  <si>
    <t>RECURSOS FINANCIEROS</t>
  </si>
  <si>
    <t>De ser necesario informar más conceptos e importes que integran el Saldo Inicial y/o Final, se deberán utilizar los casilleros disponibles con los mas significativos y agrupar en el último renglón los faltantes. En este caso, se deberá adjuntar archivo .xls con detalle de los conceptos y montos agrupados.</t>
  </si>
  <si>
    <t>OBJETO</t>
  </si>
  <si>
    <t>RUBRO</t>
  </si>
  <si>
    <t>Rectificativa N° 9</t>
  </si>
  <si>
    <t>De ser necesario informar más responsables, deberá presentarse un archivo adjunto tipo .doc o .xls con detalle de los mismos datos requeridos anteriormente.</t>
  </si>
  <si>
    <t>De ser necesario informar más conciliaciones bancarias, se deberán utilizar los casilleros disponibles para las Cuentas mas significativas y agrupar en el último renglón las Cuentas faltantes. En este caso, se deberá adjuntar archivo .xls con detalle de los conceptos y montos agrupados.</t>
  </si>
  <si>
    <t>De ser necesario informar más modificaciones, deberán presentarse en archivo adjunto tipo.doc o .xls</t>
  </si>
  <si>
    <t>ANEXO INFORME SOBRE REGISTROS, COMPROBANTES Y CHEQUES</t>
  </si>
  <si>
    <t>De ser necesario informar más registros, comprobantes o cheques, deberán presentarse en archivo adjunto tipo.doc o .xls</t>
  </si>
  <si>
    <t>BALANCE DE RENDICIÓN DE CUENTAS</t>
  </si>
  <si>
    <t>Nota: se deben identificar los subresponsables y los montos pendientes de rendir. En archivo .doc o .xls adjunto se debe detallar información Complementaria.</t>
  </si>
  <si>
    <t>REGISTRO</t>
  </si>
  <si>
    <t>RENDICIÓN DE CUENTAS
ACORDADA T. C. Nº 11.586/2.020</t>
  </si>
  <si>
    <t>La presente herramienta, es un desarrollo del Tribunal de Cuentas de la Provincia de Catamarca. A través de ella, se permite la generación de la Carátula, el Balance de Rendición y los Anexos Complementarios. En todas sus hojas de cálculo, sólo se admite la carga de datos en las celdas rellenas de color gris. La manipulación y/o modificación de cualquier otra parte de la misma, puede generar el rechazo de la presentación por el Sector Mesa de Entradas y Salidas de Cuentas del Tribunal de Cuentas.
Para la presentación de la Rendición de Cuentas, el Cuentadante deberá acceder con su usuario y clave, al "SISTEMA S.A.E.-T.C." a través del sitio http://www.tccatamarca.gob.ar/ y transferir el archivo generado por medio de la presente herramienta, adjuntando ademas toda la documentación adicional en formato digital requerida por la Acordada T. C. Nº 11.586/2.020.
Una vez enviada la presentación, será admitida en estado de recepción provisoria, quedando sujeta al control formal del Sector Mesa de Entradas y Salidas de Cuentas del Tribunal de Cuentas, como paso previo a la recepción definitiva, la cual será comunicada junto con el Número asignado en el mismo Sistema S.A.E.-T.C.
Por problemas en la edición, dudas o sugerencias sobre esta herramienta, por favor contáctese via correo electrónico con mayuda.sistemas@tccatamarca.gob.ar.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</si>
</sst>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4"/>
      <color theme="1"/>
      <name val="Arial"/>
      <family val="2"/>
    </font>
    <font>
      <b/>
      <u/>
      <sz val="2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color theme="0"/>
      <name val="Arial"/>
      <family val="2"/>
    </font>
    <font>
      <b/>
      <u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b/>
      <u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6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0" fillId="0" borderId="0" xfId="0" applyAlignment="1">
      <alignment vertical="center"/>
    </xf>
    <xf numFmtId="0" fontId="10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0" fontId="9" fillId="0" borderId="0" xfId="0" applyFont="1" applyAlignment="1" applyProtection="1">
      <alignment vertical="center" wrapText="1"/>
      <protection hidden="1"/>
    </xf>
    <xf numFmtId="14" fontId="9" fillId="0" borderId="0" xfId="0" applyNumberFormat="1" applyFont="1" applyAlignment="1">
      <alignment vertical="center" wrapText="1"/>
    </xf>
    <xf numFmtId="3" fontId="11" fillId="2" borderId="12" xfId="0" applyNumberFormat="1" applyFont="1" applyFill="1" applyBorder="1" applyAlignment="1" applyProtection="1">
      <alignment horizontal="left" vertical="center" wrapText="1"/>
      <protection locked="0"/>
    </xf>
    <xf numFmtId="14" fontId="11" fillId="2" borderId="12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2" borderId="16" xfId="0" applyFont="1" applyFill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3" fontId="11" fillId="2" borderId="17" xfId="1" applyNumberFormat="1" applyFont="1" applyFill="1" applyBorder="1" applyAlignment="1" applyProtection="1">
      <alignment horizontal="left" vertical="center" wrapText="1"/>
      <protection locked="0"/>
    </xf>
    <xf numFmtId="0" fontId="11" fillId="2" borderId="17" xfId="0" applyFont="1" applyFill="1" applyBorder="1" applyAlignment="1" applyProtection="1">
      <alignment horizontal="left" vertical="center" wrapText="1"/>
      <protection locked="0"/>
    </xf>
    <xf numFmtId="14" fontId="11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8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14" fontId="11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4" fontId="0" fillId="0" borderId="0" xfId="0" applyNumberForma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2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6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14" fontId="11" fillId="0" borderId="0" xfId="0" applyNumberFormat="1" applyFont="1" applyAlignment="1">
      <alignment vertical="center" wrapText="1"/>
    </xf>
    <xf numFmtId="0" fontId="9" fillId="0" borderId="0" xfId="0" applyFont="1" applyAlignment="1" applyProtection="1">
      <alignment horizontal="center" vertical="center" wrapText="1"/>
      <protection hidden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4" fontId="20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20" fillId="0" borderId="20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9" fillId="0" borderId="19" xfId="0" applyFont="1" applyBorder="1" applyAlignment="1">
      <alignment horizontal="right" vertical="center"/>
    </xf>
    <xf numFmtId="4" fontId="20" fillId="0" borderId="19" xfId="0" applyNumberFormat="1" applyFont="1" applyBorder="1" applyAlignment="1">
      <alignment vertical="center"/>
    </xf>
    <xf numFmtId="0" fontId="21" fillId="0" borderId="22" xfId="0" applyFont="1" applyBorder="1" applyAlignment="1">
      <alignment vertical="top"/>
    </xf>
    <xf numFmtId="0" fontId="21" fillId="0" borderId="23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18" fillId="0" borderId="28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5" fillId="0" borderId="0" xfId="0" applyFont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vertical="center"/>
    </xf>
    <xf numFmtId="0" fontId="19" fillId="0" borderId="1" xfId="0" applyFont="1" applyBorder="1" applyAlignment="1" applyProtection="1">
      <alignment vertical="center"/>
    </xf>
    <xf numFmtId="0" fontId="19" fillId="0" borderId="2" xfId="0" applyFont="1" applyBorder="1" applyAlignment="1" applyProtection="1">
      <alignment vertical="center"/>
    </xf>
    <xf numFmtId="4" fontId="19" fillId="0" borderId="2" xfId="0" applyNumberFormat="1" applyFont="1" applyBorder="1" applyAlignment="1" applyProtection="1">
      <alignment vertical="center"/>
    </xf>
    <xf numFmtId="0" fontId="19" fillId="0" borderId="3" xfId="0" applyFont="1" applyBorder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19" fillId="0" borderId="4" xfId="0" applyFont="1" applyBorder="1" applyAlignment="1" applyProtection="1">
      <alignment vertical="center"/>
    </xf>
    <xf numFmtId="0" fontId="19" fillId="0" borderId="5" xfId="0" applyFont="1" applyBorder="1" applyAlignment="1" applyProtection="1">
      <alignment vertical="center"/>
    </xf>
    <xf numFmtId="0" fontId="20" fillId="0" borderId="20" xfId="0" applyFont="1" applyBorder="1" applyAlignment="1" applyProtection="1">
      <alignment vertical="center"/>
    </xf>
    <xf numFmtId="0" fontId="19" fillId="0" borderId="19" xfId="0" applyFont="1" applyBorder="1" applyAlignment="1" applyProtection="1">
      <alignment vertical="center"/>
    </xf>
    <xf numFmtId="4" fontId="19" fillId="0" borderId="20" xfId="0" applyNumberFormat="1" applyFont="1" applyBorder="1" applyAlignment="1" applyProtection="1">
      <alignment vertical="center"/>
    </xf>
    <xf numFmtId="4" fontId="19" fillId="0" borderId="19" xfId="0" applyNumberFormat="1" applyFont="1" applyBorder="1" applyAlignment="1" applyProtection="1">
      <alignment vertical="center"/>
    </xf>
    <xf numFmtId="4" fontId="19" fillId="0" borderId="21" xfId="0" applyNumberFormat="1" applyFont="1" applyBorder="1" applyAlignment="1" applyProtection="1">
      <alignment vertical="center"/>
    </xf>
    <xf numFmtId="0" fontId="19" fillId="0" borderId="22" xfId="0" applyFont="1" applyBorder="1" applyAlignment="1" applyProtection="1">
      <alignment horizontal="right" vertical="center"/>
    </xf>
    <xf numFmtId="0" fontId="19" fillId="0" borderId="0" xfId="0" applyFont="1" applyBorder="1" applyAlignment="1" applyProtection="1">
      <alignment vertical="center"/>
    </xf>
    <xf numFmtId="0" fontId="19" fillId="0" borderId="22" xfId="0" applyFont="1" applyBorder="1" applyAlignment="1" applyProtection="1">
      <alignment vertical="center"/>
    </xf>
    <xf numFmtId="4" fontId="19" fillId="0" borderId="22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4" fontId="19" fillId="0" borderId="23" xfId="0" applyNumberFormat="1" applyFont="1" applyBorder="1" applyAlignment="1" applyProtection="1">
      <alignment vertical="center"/>
    </xf>
    <xf numFmtId="0" fontId="22" fillId="0" borderId="4" xfId="0" applyFont="1" applyBorder="1" applyAlignment="1" applyProtection="1">
      <alignment vertical="center"/>
    </xf>
    <xf numFmtId="0" fontId="22" fillId="0" borderId="5" xfId="0" applyFont="1" applyBorder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2" fillId="0" borderId="6" xfId="0" applyFont="1" applyBorder="1" applyAlignment="1" applyProtection="1">
      <alignment vertical="center"/>
    </xf>
    <xf numFmtId="0" fontId="22" fillId="0" borderId="7" xfId="0" applyFont="1" applyBorder="1" applyAlignment="1" applyProtection="1">
      <alignment vertical="center"/>
    </xf>
    <xf numFmtId="4" fontId="22" fillId="0" borderId="7" xfId="0" applyNumberFormat="1" applyFont="1" applyBorder="1" applyAlignment="1" applyProtection="1">
      <alignment vertical="center"/>
    </xf>
    <xf numFmtId="0" fontId="22" fillId="0" borderId="8" xfId="0" applyFont="1" applyBorder="1" applyAlignment="1" applyProtection="1">
      <alignment vertical="center"/>
    </xf>
    <xf numFmtId="0" fontId="20" fillId="0" borderId="7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1" fillId="0" borderId="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1" fillId="0" borderId="5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vertical="center"/>
    </xf>
    <xf numFmtId="0" fontId="9" fillId="0" borderId="0" xfId="0" applyFont="1" applyAlignment="1" applyProtection="1">
      <alignment horizontal="center" vertical="center" wrapText="1"/>
      <protection hidden="1"/>
    </xf>
    <xf numFmtId="0" fontId="19" fillId="0" borderId="20" xfId="0" applyFont="1" applyBorder="1" applyAlignment="1" applyProtection="1">
      <alignment horizontal="right" vertical="center"/>
    </xf>
    <xf numFmtId="0" fontId="19" fillId="0" borderId="24" xfId="0" applyFont="1" applyBorder="1" applyAlignment="1" applyProtection="1">
      <alignment horizontal="right" vertical="center"/>
    </xf>
    <xf numFmtId="0" fontId="19" fillId="0" borderId="28" xfId="0" applyFont="1" applyBorder="1" applyAlignment="1" applyProtection="1">
      <alignment vertical="center"/>
    </xf>
    <xf numFmtId="0" fontId="9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>
      <alignment horizontal="justify" vertical="center" wrapText="1"/>
    </xf>
    <xf numFmtId="0" fontId="10" fillId="0" borderId="0" xfId="0" applyFont="1" applyAlignment="1">
      <alignment vertical="center" wrapText="1"/>
    </xf>
    <xf numFmtId="0" fontId="10" fillId="0" borderId="25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  <protection hidden="1"/>
    </xf>
    <xf numFmtId="14" fontId="9" fillId="0" borderId="0" xfId="0" applyNumberFormat="1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</xf>
    <xf numFmtId="0" fontId="17" fillId="0" borderId="2" xfId="0" applyFont="1" applyBorder="1" applyAlignment="1" applyProtection="1">
      <alignment horizontal="center" vertical="center"/>
    </xf>
    <xf numFmtId="0" fontId="17" fillId="0" borderId="3" xfId="0" applyFont="1" applyBorder="1" applyAlignment="1" applyProtection="1">
      <alignment horizontal="center" vertical="center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5" fillId="0" borderId="8" xfId="0" applyFont="1" applyBorder="1" applyAlignment="1" applyProtection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2" borderId="12" xfId="0" applyFont="1" applyFill="1" applyBorder="1" applyAlignment="1" applyProtection="1">
      <alignment vertical="center" wrapText="1"/>
      <protection locked="0"/>
    </xf>
    <xf numFmtId="4" fontId="20" fillId="2" borderId="0" xfId="0" applyNumberFormat="1" applyFont="1" applyFill="1" applyBorder="1" applyAlignment="1" applyProtection="1">
      <alignment vertical="center"/>
      <protection locked="0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2" borderId="12" xfId="0" applyFont="1" applyFill="1" applyBorder="1" applyAlignment="1" applyProtection="1">
      <alignment vertical="center" wrapText="1"/>
      <protection locked="0"/>
    </xf>
    <xf numFmtId="4" fontId="20" fillId="0" borderId="0" xfId="0" applyNumberFormat="1" applyFont="1" applyBorder="1" applyAlignment="1">
      <alignment vertical="center"/>
    </xf>
    <xf numFmtId="4" fontId="20" fillId="0" borderId="23" xfId="0" applyNumberFormat="1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" fontId="20" fillId="2" borderId="19" xfId="0" applyNumberFormat="1" applyFont="1" applyFill="1" applyBorder="1" applyAlignment="1" applyProtection="1">
      <alignment vertical="center"/>
      <protection locked="0"/>
    </xf>
    <xf numFmtId="4" fontId="20" fillId="2" borderId="21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horizontal="justify" vertical="center" wrapText="1"/>
    </xf>
    <xf numFmtId="0" fontId="19" fillId="0" borderId="12" xfId="0" applyFont="1" applyFill="1" applyBorder="1" applyAlignment="1" applyProtection="1">
      <alignment vertical="center"/>
    </xf>
    <xf numFmtId="0" fontId="20" fillId="0" borderId="13" xfId="0" applyFont="1" applyBorder="1" applyAlignment="1" applyProtection="1">
      <alignment horizontal="center" vertical="center"/>
    </xf>
    <xf numFmtId="0" fontId="20" fillId="0" borderId="14" xfId="0" applyFont="1" applyBorder="1" applyAlignment="1" applyProtection="1">
      <alignment horizontal="center" vertical="center"/>
    </xf>
    <xf numFmtId="0" fontId="20" fillId="0" borderId="15" xfId="0" applyFont="1" applyBorder="1" applyAlignment="1" applyProtection="1">
      <alignment horizontal="center" vertical="center"/>
    </xf>
    <xf numFmtId="4" fontId="19" fillId="2" borderId="12" xfId="0" applyNumberFormat="1" applyFont="1" applyFill="1" applyBorder="1" applyAlignment="1" applyProtection="1">
      <alignment vertical="center"/>
      <protection locked="0"/>
    </xf>
    <xf numFmtId="0" fontId="19" fillId="2" borderId="0" xfId="0" applyFont="1" applyFill="1" applyBorder="1" applyAlignment="1" applyProtection="1">
      <alignment vertical="center"/>
      <protection locked="0"/>
    </xf>
    <xf numFmtId="0" fontId="19" fillId="2" borderId="23" xfId="0" applyFont="1" applyFill="1" applyBorder="1" applyAlignment="1" applyProtection="1">
      <alignment vertical="center"/>
      <protection locked="0"/>
    </xf>
    <xf numFmtId="0" fontId="19" fillId="2" borderId="25" xfId="0" applyFont="1" applyFill="1" applyBorder="1" applyAlignment="1" applyProtection="1">
      <alignment vertical="center"/>
      <protection locked="0"/>
    </xf>
    <xf numFmtId="0" fontId="19" fillId="2" borderId="26" xfId="0" applyFont="1" applyFill="1" applyBorder="1" applyAlignment="1" applyProtection="1">
      <alignment vertical="center"/>
      <protection locked="0"/>
    </xf>
    <xf numFmtId="4" fontId="19" fillId="0" borderId="12" xfId="0" applyNumberFormat="1" applyFont="1" applyFill="1" applyBorder="1" applyAlignment="1" applyProtection="1">
      <alignment vertical="center"/>
    </xf>
    <xf numFmtId="4" fontId="20" fillId="0" borderId="13" xfId="0" applyNumberFormat="1" applyFont="1" applyBorder="1" applyAlignment="1" applyProtection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2" borderId="0" xfId="0" applyNumberFormat="1" applyFont="1" applyFill="1" applyBorder="1" applyAlignment="1" applyProtection="1">
      <alignment vertical="center"/>
      <protection locked="0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/>
    </xf>
    <xf numFmtId="4" fontId="20" fillId="0" borderId="13" xfId="0" applyNumberFormat="1" applyFont="1" applyBorder="1" applyAlignment="1" applyProtection="1">
      <alignment horizontal="center" vertical="center"/>
    </xf>
    <xf numFmtId="4" fontId="20" fillId="0" borderId="14" xfId="0" applyNumberFormat="1" applyFont="1" applyBorder="1" applyAlignment="1" applyProtection="1">
      <alignment horizontal="center" vertical="center"/>
    </xf>
    <xf numFmtId="4" fontId="20" fillId="0" borderId="15" xfId="0" applyNumberFormat="1" applyFont="1" applyBorder="1" applyAlignment="1" applyProtection="1">
      <alignment horizontal="center" vertical="center"/>
    </xf>
    <xf numFmtId="0" fontId="19" fillId="0" borderId="13" xfId="0" applyFont="1" applyFill="1" applyBorder="1" applyAlignment="1" applyProtection="1">
      <alignment vertical="center"/>
    </xf>
    <xf numFmtId="0" fontId="19" fillId="0" borderId="14" xfId="0" applyFont="1" applyFill="1" applyBorder="1" applyAlignment="1" applyProtection="1">
      <alignment vertical="center"/>
    </xf>
    <xf numFmtId="0" fontId="19" fillId="0" borderId="15" xfId="0" applyFont="1" applyFill="1" applyBorder="1" applyAlignment="1" applyProtection="1">
      <alignment vertical="center"/>
    </xf>
    <xf numFmtId="0" fontId="23" fillId="0" borderId="22" xfId="0" applyFont="1" applyBorder="1" applyAlignment="1" applyProtection="1">
      <alignment horizontal="justify" vertical="center" wrapText="1"/>
    </xf>
    <xf numFmtId="0" fontId="23" fillId="0" borderId="0" xfId="0" applyFont="1" applyBorder="1" applyAlignment="1" applyProtection="1">
      <alignment horizontal="justify" vertical="center" wrapText="1"/>
    </xf>
    <xf numFmtId="0" fontId="0" fillId="0" borderId="0" xfId="0" applyAlignment="1">
      <alignment horizontal="justify" vertical="center"/>
    </xf>
    <xf numFmtId="0" fontId="0" fillId="0" borderId="23" xfId="0" applyBorder="1" applyAlignment="1">
      <alignment horizontal="justify" vertical="center"/>
    </xf>
    <xf numFmtId="0" fontId="19" fillId="0" borderId="13" xfId="0" applyFont="1" applyBorder="1" applyAlignment="1" applyProtection="1">
      <alignment horizontal="center" vertical="center"/>
    </xf>
    <xf numFmtId="0" fontId="19" fillId="0" borderId="14" xfId="0" applyFont="1" applyBorder="1" applyAlignment="1" applyProtection="1">
      <alignment horizontal="center" vertical="center"/>
    </xf>
    <xf numFmtId="0" fontId="19" fillId="0" borderId="15" xfId="0" applyFont="1" applyBorder="1" applyAlignment="1" applyProtection="1">
      <alignment horizontal="center" vertical="center"/>
    </xf>
    <xf numFmtId="0" fontId="19" fillId="2" borderId="13" xfId="0" applyFont="1" applyFill="1" applyBorder="1" applyAlignment="1" applyProtection="1">
      <alignment vertical="center"/>
      <protection locked="0"/>
    </xf>
    <xf numFmtId="0" fontId="19" fillId="2" borderId="14" xfId="0" applyFont="1" applyFill="1" applyBorder="1" applyAlignment="1" applyProtection="1">
      <alignment vertical="center"/>
      <protection locked="0"/>
    </xf>
    <xf numFmtId="0" fontId="19" fillId="2" borderId="15" xfId="0" applyFont="1" applyFill="1" applyBorder="1" applyAlignment="1" applyProtection="1">
      <alignment vertical="center"/>
      <protection locked="0"/>
    </xf>
    <xf numFmtId="0" fontId="19" fillId="0" borderId="0" xfId="0" applyFont="1" applyAlignment="1" applyProtection="1">
      <alignment horizontal="justify" vertical="center" wrapText="1"/>
    </xf>
    <xf numFmtId="0" fontId="20" fillId="0" borderId="20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20" fillId="0" borderId="21" xfId="0" applyFont="1" applyBorder="1" applyAlignment="1" applyProtection="1">
      <alignment horizontal="center" vertical="center" wrapText="1"/>
    </xf>
    <xf numFmtId="0" fontId="20" fillId="0" borderId="24" xfId="0" applyFont="1" applyBorder="1" applyAlignment="1" applyProtection="1">
      <alignment horizontal="center" vertical="center" wrapText="1"/>
    </xf>
    <xf numFmtId="0" fontId="20" fillId="0" borderId="25" xfId="0" applyFont="1" applyBorder="1" applyAlignment="1" applyProtection="1">
      <alignment horizontal="center" vertical="center" wrapText="1"/>
    </xf>
    <xf numFmtId="0" fontId="20" fillId="0" borderId="26" xfId="0" applyFont="1" applyBorder="1" applyAlignment="1" applyProtection="1">
      <alignment horizontal="center" vertical="center" wrapText="1"/>
    </xf>
    <xf numFmtId="4" fontId="20" fillId="0" borderId="20" xfId="0" applyNumberFormat="1" applyFont="1" applyBorder="1" applyAlignment="1" applyProtection="1">
      <alignment vertical="center"/>
    </xf>
    <xf numFmtId="4" fontId="20" fillId="0" borderId="19" xfId="0" applyNumberFormat="1" applyFont="1" applyBorder="1" applyAlignment="1" applyProtection="1">
      <alignment vertical="center"/>
    </xf>
    <xf numFmtId="4" fontId="20" fillId="0" borderId="21" xfId="0" applyNumberFormat="1" applyFont="1" applyBorder="1" applyAlignment="1" applyProtection="1">
      <alignment vertical="center"/>
    </xf>
    <xf numFmtId="4" fontId="20" fillId="0" borderId="24" xfId="0" applyNumberFormat="1" applyFont="1" applyBorder="1" applyAlignment="1" applyProtection="1">
      <alignment vertical="center"/>
    </xf>
    <xf numFmtId="4" fontId="20" fillId="0" borderId="25" xfId="0" applyNumberFormat="1" applyFont="1" applyBorder="1" applyAlignment="1" applyProtection="1">
      <alignment vertical="center"/>
    </xf>
    <xf numFmtId="4" fontId="20" fillId="0" borderId="26" xfId="0" applyNumberFormat="1" applyFont="1" applyBorder="1" applyAlignment="1" applyProtection="1">
      <alignment vertical="center"/>
    </xf>
    <xf numFmtId="4" fontId="19" fillId="0" borderId="13" xfId="0" applyNumberFormat="1" applyFont="1" applyFill="1" applyBorder="1" applyAlignment="1" applyProtection="1">
      <alignment vertical="center"/>
    </xf>
    <xf numFmtId="4" fontId="19" fillId="0" borderId="14" xfId="0" applyNumberFormat="1" applyFont="1" applyFill="1" applyBorder="1" applyAlignment="1" applyProtection="1">
      <alignment vertical="center"/>
    </xf>
    <xf numFmtId="4" fontId="19" fillId="0" borderId="15" xfId="0" applyNumberFormat="1" applyFont="1" applyFill="1" applyBorder="1" applyAlignment="1" applyProtection="1">
      <alignment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6" fillId="0" borderId="3" xfId="0" applyFont="1" applyBorder="1" applyAlignment="1" applyProtection="1">
      <alignment horizontal="center" vertical="center" wrapText="1"/>
    </xf>
    <xf numFmtId="4" fontId="19" fillId="0" borderId="22" xfId="0" applyNumberFormat="1" applyFont="1" applyFill="1" applyBorder="1" applyAlignment="1" applyProtection="1">
      <alignment vertical="center"/>
    </xf>
    <xf numFmtId="4" fontId="19" fillId="0" borderId="0" xfId="0" applyNumberFormat="1" applyFont="1" applyFill="1" applyBorder="1" applyAlignment="1" applyProtection="1">
      <alignment vertical="center"/>
    </xf>
    <xf numFmtId="4" fontId="19" fillId="0" borderId="23" xfId="0" applyNumberFormat="1" applyFont="1" applyFill="1" applyBorder="1" applyAlignment="1" applyProtection="1">
      <alignment vertical="center"/>
    </xf>
    <xf numFmtId="4" fontId="20" fillId="0" borderId="13" xfId="0" applyNumberFormat="1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vertical="center"/>
      <protection locked="0"/>
    </xf>
    <xf numFmtId="0" fontId="4" fillId="2" borderId="14" xfId="0" applyFont="1" applyFill="1" applyBorder="1" applyAlignment="1" applyProtection="1">
      <alignment vertical="center"/>
      <protection locked="0"/>
    </xf>
    <xf numFmtId="0" fontId="4" fillId="2" borderId="15" xfId="0" applyFont="1" applyFill="1" applyBorder="1" applyAlignment="1" applyProtection="1">
      <alignment vertical="center"/>
      <protection locked="0"/>
    </xf>
    <xf numFmtId="49" fontId="4" fillId="2" borderId="13" xfId="0" applyNumberFormat="1" applyFont="1" applyFill="1" applyBorder="1" applyAlignment="1" applyProtection="1">
      <alignment horizontal="center" vertical="center"/>
      <protection locked="0"/>
    </xf>
    <xf numFmtId="49" fontId="4" fillId="2" borderId="14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14" fontId="4" fillId="2" borderId="13" xfId="0" applyNumberFormat="1" applyFont="1" applyFill="1" applyBorder="1" applyAlignment="1" applyProtection="1">
      <alignment horizontal="center" vertical="center"/>
      <protection locked="0"/>
    </xf>
    <xf numFmtId="14" fontId="4" fillId="2" borderId="14" xfId="0" applyNumberFormat="1" applyFont="1" applyFill="1" applyBorder="1" applyAlignment="1" applyProtection="1">
      <alignment horizontal="center" vertical="center"/>
      <protection locked="0"/>
    </xf>
    <xf numFmtId="14" fontId="4" fillId="2" borderId="15" xfId="0" applyNumberFormat="1" applyFont="1" applyFill="1" applyBorder="1" applyAlignment="1" applyProtection="1">
      <alignment horizontal="center" vertical="center"/>
      <protection locked="0"/>
    </xf>
    <xf numFmtId="0" fontId="19" fillId="2" borderId="22" xfId="0" applyFont="1" applyFill="1" applyBorder="1" applyAlignment="1" applyProtection="1">
      <alignment vertical="center"/>
      <protection locked="0"/>
    </xf>
    <xf numFmtId="3" fontId="19" fillId="2" borderId="22" xfId="0" applyNumberFormat="1" applyFont="1" applyFill="1" applyBorder="1" applyAlignment="1" applyProtection="1">
      <alignment horizontal="center" vertical="center"/>
      <protection locked="0"/>
    </xf>
    <xf numFmtId="3" fontId="19" fillId="2" borderId="0" xfId="0" applyNumberFormat="1" applyFont="1" applyFill="1" applyBorder="1" applyAlignment="1" applyProtection="1">
      <alignment horizontal="center" vertical="center"/>
      <protection locked="0"/>
    </xf>
    <xf numFmtId="3" fontId="19" fillId="2" borderId="23" xfId="0" applyNumberFormat="1" applyFont="1" applyFill="1" applyBorder="1" applyAlignment="1" applyProtection="1">
      <alignment horizontal="center" vertical="center"/>
      <protection locked="0"/>
    </xf>
    <xf numFmtId="0" fontId="19" fillId="2" borderId="24" xfId="0" applyFont="1" applyFill="1" applyBorder="1" applyAlignment="1" applyProtection="1">
      <alignment vertical="center"/>
      <protection locked="0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3" fontId="19" fillId="2" borderId="20" xfId="0" applyNumberFormat="1" applyFont="1" applyFill="1" applyBorder="1" applyAlignment="1" applyProtection="1">
      <alignment horizontal="center" vertical="center"/>
      <protection locked="0"/>
    </xf>
    <xf numFmtId="3" fontId="19" fillId="2" borderId="19" xfId="0" applyNumberFormat="1" applyFont="1" applyFill="1" applyBorder="1" applyAlignment="1" applyProtection="1">
      <alignment horizontal="center" vertical="center"/>
      <protection locked="0"/>
    </xf>
    <xf numFmtId="3" fontId="19" fillId="2" borderId="21" xfId="0" applyNumberFormat="1" applyFont="1" applyFill="1" applyBorder="1" applyAlignment="1" applyProtection="1">
      <alignment horizontal="center" vertical="center"/>
      <protection locked="0"/>
    </xf>
    <xf numFmtId="0" fontId="20" fillId="3" borderId="20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/>
    </xf>
    <xf numFmtId="0" fontId="20" fillId="3" borderId="26" xfId="0" applyFont="1" applyFill="1" applyBorder="1" applyAlignment="1">
      <alignment horizontal="center" vertical="center"/>
    </xf>
    <xf numFmtId="0" fontId="19" fillId="2" borderId="19" xfId="0" applyFont="1" applyFill="1" applyBorder="1" applyAlignment="1" applyProtection="1">
      <alignment vertical="center"/>
      <protection locked="0"/>
    </xf>
    <xf numFmtId="0" fontId="19" fillId="2" borderId="21" xfId="0" applyFont="1" applyFill="1" applyBorder="1" applyAlignment="1" applyProtection="1">
      <alignment vertical="center"/>
      <protection locked="0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3" fontId="19" fillId="2" borderId="24" xfId="0" applyNumberFormat="1" applyFont="1" applyFill="1" applyBorder="1" applyAlignment="1" applyProtection="1">
      <alignment horizontal="center" vertical="center"/>
      <protection locked="0"/>
    </xf>
    <xf numFmtId="3" fontId="19" fillId="2" borderId="25" xfId="0" applyNumberFormat="1" applyFont="1" applyFill="1" applyBorder="1" applyAlignment="1" applyProtection="1">
      <alignment horizontal="center" vertical="center"/>
      <protection locked="0"/>
    </xf>
    <xf numFmtId="3" fontId="19" fillId="2" borderId="26" xfId="0" applyNumberFormat="1" applyFont="1" applyFill="1" applyBorder="1" applyAlignment="1" applyProtection="1">
      <alignment horizontal="center" vertical="center"/>
      <protection locked="0"/>
    </xf>
    <xf numFmtId="0" fontId="20" fillId="3" borderId="20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 wrapText="1"/>
    </xf>
    <xf numFmtId="0" fontId="20" fillId="3" borderId="25" xfId="0" applyFont="1" applyFill="1" applyBorder="1" applyAlignment="1">
      <alignment horizontal="center" vertical="center" wrapText="1"/>
    </xf>
    <xf numFmtId="0" fontId="20" fillId="3" borderId="26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justify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20" fillId="0" borderId="13" xfId="0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 wrapText="1"/>
    </xf>
    <xf numFmtId="0" fontId="20" fillId="0" borderId="1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14" fontId="19" fillId="0" borderId="13" xfId="0" applyNumberFormat="1" applyFont="1" applyFill="1" applyBorder="1" applyAlignment="1" applyProtection="1">
      <alignment horizontal="center" vertical="center" wrapText="1"/>
    </xf>
    <xf numFmtId="14" fontId="19" fillId="0" borderId="14" xfId="0" applyNumberFormat="1" applyFont="1" applyFill="1" applyBorder="1" applyAlignment="1" applyProtection="1">
      <alignment horizontal="center" vertical="center" wrapText="1"/>
    </xf>
    <xf numFmtId="14" fontId="19" fillId="0" borderId="15" xfId="0" applyNumberFormat="1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left" vertical="center" wrapText="1"/>
    </xf>
    <xf numFmtId="0" fontId="19" fillId="0" borderId="14" xfId="0" applyFont="1" applyFill="1" applyBorder="1" applyAlignment="1" applyProtection="1">
      <alignment horizontal="left" vertical="center" wrapText="1"/>
    </xf>
    <xf numFmtId="0" fontId="19" fillId="0" borderId="15" xfId="0" applyFont="1" applyFill="1" applyBorder="1" applyAlignment="1" applyProtection="1">
      <alignment horizontal="left" vertical="center" wrapText="1"/>
    </xf>
    <xf numFmtId="3" fontId="19" fillId="0" borderId="13" xfId="0" applyNumberFormat="1" applyFont="1" applyFill="1" applyBorder="1" applyAlignment="1" applyProtection="1">
      <alignment horizontal="center" vertical="center" wrapText="1"/>
    </xf>
    <xf numFmtId="3" fontId="19" fillId="0" borderId="14" xfId="0" applyNumberFormat="1" applyFont="1" applyFill="1" applyBorder="1" applyAlignment="1" applyProtection="1">
      <alignment horizontal="center" vertical="center" wrapText="1"/>
    </xf>
    <xf numFmtId="3" fontId="19" fillId="0" borderId="15" xfId="0" applyNumberFormat="1" applyFont="1" applyFill="1" applyBorder="1" applyAlignment="1" applyProtection="1">
      <alignment horizontal="center" vertical="center" wrapText="1"/>
    </xf>
    <xf numFmtId="4" fontId="4" fillId="2" borderId="0" xfId="0" applyNumberFormat="1" applyFont="1" applyFill="1" applyBorder="1" applyAlignment="1" applyProtection="1">
      <alignment vertical="center"/>
      <protection locked="0"/>
    </xf>
    <xf numFmtId="4" fontId="5" fillId="0" borderId="0" xfId="0" applyNumberFormat="1" applyFont="1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6">
    <dxf>
      <font>
        <color rgb="FF00FF00"/>
      </font>
    </dxf>
    <dxf>
      <font>
        <color rgb="FFFF0000"/>
      </font>
    </dxf>
    <dxf>
      <font>
        <color theme="0"/>
      </font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00FF00"/>
      </font>
    </dxf>
    <dxf>
      <font>
        <color rgb="FFFF0000"/>
      </font>
    </dxf>
  </dxfs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4"/>
  <sheetViews>
    <sheetView showGridLines="0" showRowColHeaders="0" tabSelected="1" workbookViewId="0">
      <selection activeCell="D3" sqref="D3"/>
    </sheetView>
  </sheetViews>
  <sheetFormatPr baseColWidth="10" defaultRowHeight="28.5" customHeight="1"/>
  <cols>
    <col min="1" max="1" width="33.85546875" style="32" bestFit="1" customWidth="1"/>
    <col min="2" max="2" width="9.42578125" style="33" customWidth="1"/>
    <col min="3" max="3" width="12.42578125" style="33" bestFit="1" customWidth="1"/>
    <col min="4" max="4" width="93.7109375" style="11" customWidth="1"/>
    <col min="5" max="5" width="51.42578125" style="11" customWidth="1"/>
    <col min="6" max="6" width="11.42578125" style="11"/>
    <col min="7" max="7" width="11.42578125" style="17"/>
    <col min="8" max="8" width="42.5703125" style="50" bestFit="1" customWidth="1"/>
    <col min="9" max="9" width="15.85546875" style="50" bestFit="1" customWidth="1"/>
    <col min="10" max="10" width="3" style="50" customWidth="1"/>
    <col min="11" max="11" width="4.5703125" style="15" customWidth="1"/>
    <col min="12" max="12" width="5.42578125" style="15" customWidth="1"/>
    <col min="13" max="13" width="11.42578125" style="12"/>
    <col min="14" max="16384" width="11.42578125" style="11"/>
  </cols>
  <sheetData>
    <row r="1" spans="1:14" ht="153" customHeight="1" thickBot="1">
      <c r="A1" s="152" t="s">
        <v>174</v>
      </c>
      <c r="B1" s="152"/>
      <c r="C1" s="152"/>
      <c r="D1" s="152"/>
      <c r="H1" s="68"/>
      <c r="I1" s="68"/>
      <c r="J1" s="68"/>
    </row>
    <row r="2" spans="1:14" ht="28.5" customHeight="1" thickBot="1">
      <c r="A2" s="10" t="s">
        <v>8</v>
      </c>
      <c r="B2" s="10" t="s">
        <v>9</v>
      </c>
      <c r="C2" s="10" t="s">
        <v>10</v>
      </c>
      <c r="D2" s="10" t="s">
        <v>11</v>
      </c>
      <c r="G2" s="49" t="s">
        <v>15</v>
      </c>
      <c r="H2" s="49" t="s">
        <v>35</v>
      </c>
      <c r="I2" s="49" t="s">
        <v>48</v>
      </c>
      <c r="J2" s="156" t="s">
        <v>29</v>
      </c>
      <c r="K2" s="156"/>
      <c r="L2" s="156"/>
    </row>
    <row r="3" spans="1:14" ht="26.25" thickBot="1">
      <c r="A3" s="13" t="s">
        <v>7</v>
      </c>
      <c r="B3" s="10" t="s">
        <v>18</v>
      </c>
      <c r="C3" s="10" t="s">
        <v>23</v>
      </c>
      <c r="D3" s="14"/>
      <c r="G3" s="50" t="s">
        <v>33</v>
      </c>
      <c r="H3" s="50" t="s">
        <v>44</v>
      </c>
      <c r="I3" s="50" t="s">
        <v>49</v>
      </c>
      <c r="J3" s="50">
        <v>1</v>
      </c>
      <c r="K3" s="15" t="str">
        <f>+IF(D5=G3,1,IF(D5=G4,7,"MAL"))</f>
        <v>MAL</v>
      </c>
      <c r="L3" s="16">
        <f>+D6</f>
        <v>0</v>
      </c>
    </row>
    <row r="4" spans="1:14" ht="13.5" thickBot="1">
      <c r="A4" s="13" t="s">
        <v>12</v>
      </c>
      <c r="B4" s="10" t="s">
        <v>18</v>
      </c>
      <c r="C4" s="10" t="s">
        <v>23</v>
      </c>
      <c r="D4" s="14"/>
      <c r="G4" s="50" t="s">
        <v>34</v>
      </c>
      <c r="H4" s="50" t="s">
        <v>45</v>
      </c>
      <c r="I4" s="50" t="s">
        <v>50</v>
      </c>
      <c r="J4" s="50" t="str">
        <f>+IF(D5=G3,30,IF(D5=G4,31,"MAL"))</f>
        <v>MAL</v>
      </c>
      <c r="K4" s="15" t="str">
        <f>+IF(D5=G3,6,IF(D5=G4,12,"MAL"))</f>
        <v>MAL</v>
      </c>
      <c r="L4" s="16">
        <f>+L3</f>
        <v>0</v>
      </c>
    </row>
    <row r="5" spans="1:14" ht="13.5" thickBot="1">
      <c r="A5" s="13" t="s">
        <v>15</v>
      </c>
      <c r="B5" s="10" t="s">
        <v>18</v>
      </c>
      <c r="C5" s="10" t="s">
        <v>21</v>
      </c>
      <c r="D5" s="14"/>
      <c r="H5" s="50" t="s">
        <v>46</v>
      </c>
      <c r="I5" s="50" t="s">
        <v>51</v>
      </c>
      <c r="J5" s="157" t="e">
        <f>+CONCATENATE(TEXT(DATE(L3,K3,J3),"dd/mm/yyyy"))</f>
        <v>#VALUE!</v>
      </c>
      <c r="K5" s="157"/>
      <c r="L5" s="157"/>
      <c r="M5" s="18"/>
      <c r="N5" s="67"/>
    </row>
    <row r="6" spans="1:14" ht="13.5" thickBot="1">
      <c r="A6" s="13" t="s">
        <v>16</v>
      </c>
      <c r="B6" s="10" t="s">
        <v>20</v>
      </c>
      <c r="C6" s="10" t="s">
        <v>22</v>
      </c>
      <c r="D6" s="19"/>
      <c r="I6" s="50" t="s">
        <v>52</v>
      </c>
      <c r="J6" s="157" t="e">
        <f>+CONCATENATE(TEXT(DATE(L4,K4,J4),"dd/mm/yyyy"))</f>
        <v>#VALUE!</v>
      </c>
      <c r="K6" s="157"/>
      <c r="L6" s="157"/>
    </row>
    <row r="7" spans="1:14" ht="26.25" thickBot="1">
      <c r="A7" s="13" t="s">
        <v>13</v>
      </c>
      <c r="B7" s="10" t="s">
        <v>19</v>
      </c>
      <c r="C7" s="10" t="s">
        <v>24</v>
      </c>
      <c r="D7" s="20"/>
      <c r="I7" s="50" t="s">
        <v>53</v>
      </c>
      <c r="J7" s="157" t="e">
        <f>+J5+0</f>
        <v>#VALUE!</v>
      </c>
      <c r="K7" s="157"/>
      <c r="L7" s="157"/>
    </row>
    <row r="8" spans="1:14" ht="26.25" thickBot="1">
      <c r="A8" s="13" t="s">
        <v>14</v>
      </c>
      <c r="B8" s="10" t="s">
        <v>19</v>
      </c>
      <c r="C8" s="10" t="s">
        <v>24</v>
      </c>
      <c r="D8" s="20"/>
      <c r="I8" s="50" t="s">
        <v>54</v>
      </c>
      <c r="J8" s="157" t="e">
        <f>+J6+0</f>
        <v>#VALUE!</v>
      </c>
      <c r="K8" s="157"/>
      <c r="L8" s="157"/>
    </row>
    <row r="9" spans="1:14" ht="13.5" thickBot="1">
      <c r="A9" s="13" t="s">
        <v>17</v>
      </c>
      <c r="B9" s="10" t="s">
        <v>18</v>
      </c>
      <c r="C9" s="10" t="s">
        <v>21</v>
      </c>
      <c r="D9" s="14"/>
      <c r="I9" s="50" t="s">
        <v>55</v>
      </c>
    </row>
    <row r="10" spans="1:14" ht="13.5" thickBot="1">
      <c r="A10" s="13" t="s">
        <v>47</v>
      </c>
      <c r="B10" s="10" t="s">
        <v>18</v>
      </c>
      <c r="C10" s="10" t="s">
        <v>21</v>
      </c>
      <c r="D10" s="14"/>
      <c r="I10" s="50" t="s">
        <v>56</v>
      </c>
      <c r="J10" s="156" t="s">
        <v>58</v>
      </c>
      <c r="K10" s="156"/>
      <c r="L10" s="156"/>
    </row>
    <row r="11" spans="1:14" ht="13.5" thickBot="1">
      <c r="A11" s="153" t="s">
        <v>25</v>
      </c>
      <c r="B11" s="154"/>
      <c r="C11" s="154"/>
      <c r="D11" s="155"/>
      <c r="I11" s="50" t="s">
        <v>57</v>
      </c>
      <c r="J11" s="50">
        <v>1</v>
      </c>
      <c r="K11" s="15">
        <f>+IF(D11=G9,1,IF(D11=G10,7,"ERROR REVISE FECHA INGRESADA"))</f>
        <v>1</v>
      </c>
      <c r="L11" s="16">
        <f>L3</f>
        <v>0</v>
      </c>
    </row>
    <row r="12" spans="1:14" ht="12.75">
      <c r="A12" s="21" t="s">
        <v>31</v>
      </c>
      <c r="B12" s="22" t="s">
        <v>18</v>
      </c>
      <c r="C12" s="22" t="s">
        <v>23</v>
      </c>
      <c r="D12" s="23"/>
      <c r="H12" s="145"/>
      <c r="I12" s="149" t="s">
        <v>164</v>
      </c>
      <c r="J12" s="145"/>
    </row>
    <row r="13" spans="1:14" ht="12.75">
      <c r="A13" s="24" t="s">
        <v>26</v>
      </c>
      <c r="B13" s="25" t="s">
        <v>20</v>
      </c>
      <c r="C13" s="25" t="s">
        <v>27</v>
      </c>
      <c r="D13" s="26"/>
      <c r="J13" s="157" t="e">
        <f>+J5+0</f>
        <v>#VALUE!</v>
      </c>
      <c r="K13" s="157"/>
      <c r="L13" s="157"/>
    </row>
    <row r="14" spans="1:14" ht="12.75">
      <c r="A14" s="24" t="s">
        <v>28</v>
      </c>
      <c r="B14" s="25" t="s">
        <v>18</v>
      </c>
      <c r="C14" s="25" t="s">
        <v>23</v>
      </c>
      <c r="D14" s="27"/>
      <c r="J14" s="157" t="e">
        <f>+J6+0</f>
        <v>#VALUE!</v>
      </c>
      <c r="K14" s="157"/>
      <c r="L14" s="157"/>
    </row>
    <row r="15" spans="1:14" ht="12.75">
      <c r="A15" s="24" t="s">
        <v>29</v>
      </c>
      <c r="B15" s="25" t="s">
        <v>19</v>
      </c>
      <c r="C15" s="25" t="s">
        <v>24</v>
      </c>
      <c r="D15" s="28"/>
    </row>
    <row r="16" spans="1:14" ht="13.5" thickBot="1">
      <c r="A16" s="29" t="s">
        <v>30</v>
      </c>
      <c r="B16" s="30" t="s">
        <v>19</v>
      </c>
      <c r="C16" s="30" t="s">
        <v>24</v>
      </c>
      <c r="D16" s="31"/>
      <c r="J16" s="157"/>
      <c r="K16" s="158"/>
      <c r="L16" s="158"/>
    </row>
    <row r="17" spans="1:12" ht="13.5" thickBot="1">
      <c r="A17" s="153" t="s">
        <v>32</v>
      </c>
      <c r="B17" s="154"/>
      <c r="C17" s="154"/>
      <c r="D17" s="155"/>
      <c r="J17" s="157"/>
      <c r="K17" s="158"/>
      <c r="L17" s="158"/>
    </row>
    <row r="18" spans="1:12" ht="12.75">
      <c r="A18" s="21" t="s">
        <v>31</v>
      </c>
      <c r="B18" s="22" t="s">
        <v>18</v>
      </c>
      <c r="C18" s="22" t="s">
        <v>23</v>
      </c>
      <c r="D18" s="23"/>
    </row>
    <row r="19" spans="1:12" ht="12.75">
      <c r="A19" s="24" t="s">
        <v>26</v>
      </c>
      <c r="B19" s="25" t="s">
        <v>20</v>
      </c>
      <c r="C19" s="25" t="s">
        <v>27</v>
      </c>
      <c r="D19" s="26"/>
    </row>
    <row r="20" spans="1:12" ht="12.75">
      <c r="A20" s="24" t="s">
        <v>28</v>
      </c>
      <c r="B20" s="25" t="s">
        <v>18</v>
      </c>
      <c r="C20" s="25" t="s">
        <v>23</v>
      </c>
      <c r="D20" s="27"/>
    </row>
    <row r="21" spans="1:12" ht="12.75">
      <c r="A21" s="24" t="s">
        <v>29</v>
      </c>
      <c r="B21" s="25" t="s">
        <v>19</v>
      </c>
      <c r="C21" s="25" t="s">
        <v>24</v>
      </c>
      <c r="D21" s="28"/>
    </row>
    <row r="22" spans="1:12" ht="13.5" thickBot="1">
      <c r="A22" s="29" t="s">
        <v>30</v>
      </c>
      <c r="B22" s="30" t="s">
        <v>19</v>
      </c>
      <c r="C22" s="30" t="s">
        <v>24</v>
      </c>
      <c r="D22" s="31"/>
    </row>
    <row r="23" spans="1:12" ht="13.5" thickBot="1">
      <c r="A23" s="153" t="s">
        <v>36</v>
      </c>
      <c r="B23" s="154"/>
      <c r="C23" s="154"/>
      <c r="D23" s="155"/>
    </row>
    <row r="24" spans="1:12" ht="12.75">
      <c r="A24" s="21" t="s">
        <v>31</v>
      </c>
      <c r="B24" s="22" t="s">
        <v>18</v>
      </c>
      <c r="C24" s="22" t="s">
        <v>23</v>
      </c>
      <c r="D24" s="23"/>
    </row>
    <row r="25" spans="1:12" ht="12.75">
      <c r="A25" s="24" t="s">
        <v>26</v>
      </c>
      <c r="B25" s="25" t="s">
        <v>20</v>
      </c>
      <c r="C25" s="25" t="s">
        <v>27</v>
      </c>
      <c r="D25" s="26"/>
    </row>
    <row r="26" spans="1:12" ht="12.75">
      <c r="A26" s="24" t="s">
        <v>28</v>
      </c>
      <c r="B26" s="25" t="s">
        <v>18</v>
      </c>
      <c r="C26" s="25" t="s">
        <v>23</v>
      </c>
      <c r="D26" s="27"/>
    </row>
    <row r="27" spans="1:12" ht="12.75">
      <c r="A27" s="24" t="s">
        <v>29</v>
      </c>
      <c r="B27" s="25" t="s">
        <v>19</v>
      </c>
      <c r="C27" s="25" t="s">
        <v>24</v>
      </c>
      <c r="D27" s="28"/>
    </row>
    <row r="28" spans="1:12" ht="13.5" thickBot="1">
      <c r="A28" s="29" t="s">
        <v>30</v>
      </c>
      <c r="B28" s="30" t="s">
        <v>19</v>
      </c>
      <c r="C28" s="30" t="s">
        <v>24</v>
      </c>
      <c r="D28" s="31"/>
    </row>
    <row r="29" spans="1:12" ht="13.5" thickBot="1">
      <c r="A29" s="153" t="s">
        <v>37</v>
      </c>
      <c r="B29" s="154"/>
      <c r="C29" s="154"/>
      <c r="D29" s="155"/>
    </row>
    <row r="30" spans="1:12" ht="12.75">
      <c r="A30" s="21" t="s">
        <v>31</v>
      </c>
      <c r="B30" s="22" t="s">
        <v>18</v>
      </c>
      <c r="C30" s="22" t="s">
        <v>23</v>
      </c>
      <c r="D30" s="23"/>
    </row>
    <row r="31" spans="1:12" ht="12.75">
      <c r="A31" s="24" t="s">
        <v>26</v>
      </c>
      <c r="B31" s="25" t="s">
        <v>20</v>
      </c>
      <c r="C31" s="25" t="s">
        <v>27</v>
      </c>
      <c r="D31" s="26"/>
    </row>
    <row r="32" spans="1:12" ht="12.75">
      <c r="A32" s="24" t="s">
        <v>28</v>
      </c>
      <c r="B32" s="25" t="s">
        <v>18</v>
      </c>
      <c r="C32" s="25" t="s">
        <v>23</v>
      </c>
      <c r="D32" s="27"/>
    </row>
    <row r="33" spans="1:4" ht="12.75">
      <c r="A33" s="24" t="s">
        <v>29</v>
      </c>
      <c r="B33" s="25" t="s">
        <v>19</v>
      </c>
      <c r="C33" s="25" t="s">
        <v>24</v>
      </c>
      <c r="D33" s="28"/>
    </row>
    <row r="34" spans="1:4" ht="13.5" thickBot="1">
      <c r="A34" s="29" t="s">
        <v>30</v>
      </c>
      <c r="B34" s="30" t="s">
        <v>19</v>
      </c>
      <c r="C34" s="30" t="s">
        <v>24</v>
      </c>
      <c r="D34" s="31"/>
    </row>
    <row r="35" spans="1:4" ht="13.5" thickBot="1">
      <c r="A35" s="153" t="s">
        <v>38</v>
      </c>
      <c r="B35" s="154"/>
      <c r="C35" s="154"/>
      <c r="D35" s="155"/>
    </row>
    <row r="36" spans="1:4" ht="12.75">
      <c r="A36" s="21" t="s">
        <v>31</v>
      </c>
      <c r="B36" s="22" t="s">
        <v>18</v>
      </c>
      <c r="C36" s="22" t="s">
        <v>23</v>
      </c>
      <c r="D36" s="23"/>
    </row>
    <row r="37" spans="1:4" ht="12.75">
      <c r="A37" s="24" t="s">
        <v>26</v>
      </c>
      <c r="B37" s="25" t="s">
        <v>20</v>
      </c>
      <c r="C37" s="25" t="s">
        <v>27</v>
      </c>
      <c r="D37" s="26"/>
    </row>
    <row r="38" spans="1:4" ht="12.75">
      <c r="A38" s="24" t="s">
        <v>28</v>
      </c>
      <c r="B38" s="25" t="s">
        <v>18</v>
      </c>
      <c r="C38" s="25" t="s">
        <v>23</v>
      </c>
      <c r="D38" s="27"/>
    </row>
    <row r="39" spans="1:4" ht="12.75">
      <c r="A39" s="24" t="s">
        <v>29</v>
      </c>
      <c r="B39" s="25" t="s">
        <v>19</v>
      </c>
      <c r="C39" s="25" t="s">
        <v>24</v>
      </c>
      <c r="D39" s="28"/>
    </row>
    <row r="40" spans="1:4" ht="13.5" thickBot="1">
      <c r="A40" s="29" t="s">
        <v>30</v>
      </c>
      <c r="B40" s="30" t="s">
        <v>19</v>
      </c>
      <c r="C40" s="30" t="s">
        <v>24</v>
      </c>
      <c r="D40" s="31"/>
    </row>
    <row r="41" spans="1:4" ht="13.5" thickBot="1">
      <c r="A41" s="153" t="s">
        <v>39</v>
      </c>
      <c r="B41" s="154"/>
      <c r="C41" s="154"/>
      <c r="D41" s="155"/>
    </row>
    <row r="42" spans="1:4" ht="12.75">
      <c r="A42" s="21" t="s">
        <v>31</v>
      </c>
      <c r="B42" s="22" t="s">
        <v>18</v>
      </c>
      <c r="C42" s="22" t="s">
        <v>23</v>
      </c>
      <c r="D42" s="23"/>
    </row>
    <row r="43" spans="1:4" ht="12.75">
      <c r="A43" s="24" t="s">
        <v>26</v>
      </c>
      <c r="B43" s="25" t="s">
        <v>20</v>
      </c>
      <c r="C43" s="25" t="s">
        <v>27</v>
      </c>
      <c r="D43" s="26"/>
    </row>
    <row r="44" spans="1:4" ht="12.75">
      <c r="A44" s="24" t="s">
        <v>28</v>
      </c>
      <c r="B44" s="25" t="s">
        <v>18</v>
      </c>
      <c r="C44" s="25" t="s">
        <v>23</v>
      </c>
      <c r="D44" s="27"/>
    </row>
    <row r="45" spans="1:4" ht="12.75">
      <c r="A45" s="24" t="s">
        <v>29</v>
      </c>
      <c r="B45" s="25" t="s">
        <v>19</v>
      </c>
      <c r="C45" s="25" t="s">
        <v>24</v>
      </c>
      <c r="D45" s="28"/>
    </row>
    <row r="46" spans="1:4" ht="13.5" thickBot="1">
      <c r="A46" s="29" t="s">
        <v>30</v>
      </c>
      <c r="B46" s="30" t="s">
        <v>19</v>
      </c>
      <c r="C46" s="30" t="s">
        <v>24</v>
      </c>
      <c r="D46" s="31"/>
    </row>
    <row r="47" spans="1:4" ht="13.5" thickBot="1">
      <c r="A47" s="153" t="s">
        <v>40</v>
      </c>
      <c r="B47" s="154"/>
      <c r="C47" s="154"/>
      <c r="D47" s="155"/>
    </row>
    <row r="48" spans="1:4" ht="12.75">
      <c r="A48" s="21" t="s">
        <v>31</v>
      </c>
      <c r="B48" s="22" t="s">
        <v>18</v>
      </c>
      <c r="C48" s="22" t="s">
        <v>23</v>
      </c>
      <c r="D48" s="23"/>
    </row>
    <row r="49" spans="1:4" ht="12.75">
      <c r="A49" s="24" t="s">
        <v>26</v>
      </c>
      <c r="B49" s="25" t="s">
        <v>20</v>
      </c>
      <c r="C49" s="25" t="s">
        <v>27</v>
      </c>
      <c r="D49" s="26"/>
    </row>
    <row r="50" spans="1:4" ht="12.75">
      <c r="A50" s="24" t="s">
        <v>28</v>
      </c>
      <c r="B50" s="25" t="s">
        <v>18</v>
      </c>
      <c r="C50" s="25" t="s">
        <v>23</v>
      </c>
      <c r="D50" s="27"/>
    </row>
    <row r="51" spans="1:4" ht="12.75">
      <c r="A51" s="24" t="s">
        <v>29</v>
      </c>
      <c r="B51" s="25" t="s">
        <v>19</v>
      </c>
      <c r="C51" s="25" t="s">
        <v>24</v>
      </c>
      <c r="D51" s="28"/>
    </row>
    <row r="52" spans="1:4" ht="13.5" thickBot="1">
      <c r="A52" s="29" t="s">
        <v>30</v>
      </c>
      <c r="B52" s="30" t="s">
        <v>19</v>
      </c>
      <c r="C52" s="30" t="s">
        <v>24</v>
      </c>
      <c r="D52" s="31"/>
    </row>
    <row r="53" spans="1:4" ht="13.5" thickBot="1">
      <c r="A53" s="153" t="s">
        <v>41</v>
      </c>
      <c r="B53" s="154"/>
      <c r="C53" s="154"/>
      <c r="D53" s="155"/>
    </row>
    <row r="54" spans="1:4" ht="12.75">
      <c r="A54" s="21" t="s">
        <v>31</v>
      </c>
      <c r="B54" s="22" t="s">
        <v>18</v>
      </c>
      <c r="C54" s="22" t="s">
        <v>23</v>
      </c>
      <c r="D54" s="23"/>
    </row>
    <row r="55" spans="1:4" ht="12.75">
      <c r="A55" s="24" t="s">
        <v>26</v>
      </c>
      <c r="B55" s="25" t="s">
        <v>20</v>
      </c>
      <c r="C55" s="25" t="s">
        <v>27</v>
      </c>
      <c r="D55" s="26"/>
    </row>
    <row r="56" spans="1:4" ht="12.75">
      <c r="A56" s="24" t="s">
        <v>28</v>
      </c>
      <c r="B56" s="25" t="s">
        <v>18</v>
      </c>
      <c r="C56" s="25" t="s">
        <v>23</v>
      </c>
      <c r="D56" s="27"/>
    </row>
    <row r="57" spans="1:4" ht="12.75">
      <c r="A57" s="24" t="s">
        <v>29</v>
      </c>
      <c r="B57" s="25" t="s">
        <v>19</v>
      </c>
      <c r="C57" s="25" t="s">
        <v>24</v>
      </c>
      <c r="D57" s="28"/>
    </row>
    <row r="58" spans="1:4" ht="13.5" thickBot="1">
      <c r="A58" s="29" t="s">
        <v>30</v>
      </c>
      <c r="B58" s="30" t="s">
        <v>19</v>
      </c>
      <c r="C58" s="30" t="s">
        <v>24</v>
      </c>
      <c r="D58" s="31"/>
    </row>
    <row r="59" spans="1:4" ht="13.5" thickBot="1">
      <c r="A59" s="153" t="s">
        <v>42</v>
      </c>
      <c r="B59" s="154"/>
      <c r="C59" s="154"/>
      <c r="D59" s="155"/>
    </row>
    <row r="60" spans="1:4" ht="12.75">
      <c r="A60" s="21" t="s">
        <v>31</v>
      </c>
      <c r="B60" s="22" t="s">
        <v>18</v>
      </c>
      <c r="C60" s="22" t="s">
        <v>23</v>
      </c>
      <c r="D60" s="23"/>
    </row>
    <row r="61" spans="1:4" ht="12.75">
      <c r="A61" s="24" t="s">
        <v>26</v>
      </c>
      <c r="B61" s="25" t="s">
        <v>20</v>
      </c>
      <c r="C61" s="25" t="s">
        <v>27</v>
      </c>
      <c r="D61" s="26"/>
    </row>
    <row r="62" spans="1:4" ht="12.75">
      <c r="A62" s="24" t="s">
        <v>28</v>
      </c>
      <c r="B62" s="25" t="s">
        <v>18</v>
      </c>
      <c r="C62" s="25" t="s">
        <v>23</v>
      </c>
      <c r="D62" s="27"/>
    </row>
    <row r="63" spans="1:4" ht="12.75">
      <c r="A63" s="24" t="s">
        <v>29</v>
      </c>
      <c r="B63" s="25" t="s">
        <v>19</v>
      </c>
      <c r="C63" s="25" t="s">
        <v>24</v>
      </c>
      <c r="D63" s="28"/>
    </row>
    <row r="64" spans="1:4" ht="13.5" thickBot="1">
      <c r="A64" s="29" t="s">
        <v>30</v>
      </c>
      <c r="B64" s="30" t="s">
        <v>19</v>
      </c>
      <c r="C64" s="30" t="s">
        <v>24</v>
      </c>
      <c r="D64" s="31"/>
    </row>
    <row r="65" spans="1:4" ht="13.5" thickBot="1">
      <c r="A65" s="153" t="s">
        <v>43</v>
      </c>
      <c r="B65" s="154"/>
      <c r="C65" s="154"/>
      <c r="D65" s="155"/>
    </row>
    <row r="66" spans="1:4" ht="12.75">
      <c r="A66" s="21" t="s">
        <v>31</v>
      </c>
      <c r="B66" s="22" t="s">
        <v>18</v>
      </c>
      <c r="C66" s="22" t="s">
        <v>23</v>
      </c>
      <c r="D66" s="23"/>
    </row>
    <row r="67" spans="1:4" ht="12.75">
      <c r="A67" s="24" t="s">
        <v>26</v>
      </c>
      <c r="B67" s="25" t="s">
        <v>20</v>
      </c>
      <c r="C67" s="25" t="s">
        <v>27</v>
      </c>
      <c r="D67" s="26"/>
    </row>
    <row r="68" spans="1:4" ht="12.75">
      <c r="A68" s="24" t="s">
        <v>28</v>
      </c>
      <c r="B68" s="25" t="s">
        <v>18</v>
      </c>
      <c r="C68" s="25" t="s">
        <v>23</v>
      </c>
      <c r="D68" s="27"/>
    </row>
    <row r="69" spans="1:4" ht="12.75">
      <c r="A69" s="24" t="s">
        <v>29</v>
      </c>
      <c r="B69" s="25" t="s">
        <v>19</v>
      </c>
      <c r="C69" s="25" t="s">
        <v>24</v>
      </c>
      <c r="D69" s="28"/>
    </row>
    <row r="70" spans="1:4" ht="13.5" thickBot="1">
      <c r="A70" s="29" t="s">
        <v>30</v>
      </c>
      <c r="B70" s="30" t="s">
        <v>19</v>
      </c>
      <c r="C70" s="30" t="s">
        <v>24</v>
      </c>
      <c r="D70" s="31"/>
    </row>
    <row r="71" spans="1:4" ht="12.75"/>
    <row r="72" spans="1:4" ht="12.75">
      <c r="A72" s="151" t="s">
        <v>165</v>
      </c>
      <c r="B72" s="151"/>
      <c r="C72" s="151"/>
      <c r="D72" s="151"/>
    </row>
    <row r="73" spans="1:4" ht="12.75"/>
    <row r="74" spans="1:4" ht="12.75"/>
  </sheetData>
  <sheetProtection password="90F3" sheet="1" objects="1" scenarios="1" selectLockedCells="1"/>
  <mergeCells count="22">
    <mergeCell ref="J2:L2"/>
    <mergeCell ref="J5:L5"/>
    <mergeCell ref="J6:L6"/>
    <mergeCell ref="J16:L16"/>
    <mergeCell ref="J17:L17"/>
    <mergeCell ref="J10:L10"/>
    <mergeCell ref="J13:L13"/>
    <mergeCell ref="J14:L14"/>
    <mergeCell ref="J7:L7"/>
    <mergeCell ref="J8:L8"/>
    <mergeCell ref="A72:D72"/>
    <mergeCell ref="A1:D1"/>
    <mergeCell ref="A47:D47"/>
    <mergeCell ref="A53:D53"/>
    <mergeCell ref="A59:D59"/>
    <mergeCell ref="A65:D65"/>
    <mergeCell ref="A11:D11"/>
    <mergeCell ref="A17:D17"/>
    <mergeCell ref="A23:D23"/>
    <mergeCell ref="A29:D29"/>
    <mergeCell ref="A35:D35"/>
    <mergeCell ref="A41:D41"/>
  </mergeCells>
  <dataValidations count="9">
    <dataValidation type="list" allowBlank="1" showInputMessage="1" showErrorMessage="1" sqref="D9">
      <formula1>$H$3:$H$5</formula1>
    </dataValidation>
    <dataValidation type="list" allowBlank="1" showInputMessage="1" showErrorMessage="1" sqref="D5">
      <formula1>$G$3:$G$4</formula1>
    </dataValidation>
    <dataValidation type="list" allowBlank="1" showInputMessage="1" showErrorMessage="1" sqref="D10">
      <formula1>$I$3:$I$12</formula1>
    </dataValidation>
    <dataValidation type="whole" operator="greaterThan" allowBlank="1" showInputMessage="1" showErrorMessage="1" errorTitle="Año no Válido" error="Año admitido 2.015 o posterior" sqref="D6">
      <formula1>2014</formula1>
    </dataValidation>
    <dataValidation type="date" allowBlank="1" showInputMessage="1" showErrorMessage="1" errorTitle="Error de Fecha" error="La fecha ingresada no pertenece al semestre ingresado" sqref="D7">
      <formula1>J7</formula1>
      <formula2>J8</formula2>
    </dataValidation>
    <dataValidation type="date" allowBlank="1" showInputMessage="1" showErrorMessage="1" errorTitle="Error de Fecha" error="La fecha ingresada no pertenece al semestre informado o es menor a la fecha de inicio" sqref="D8">
      <formula1>D7</formula1>
      <formula2>J14</formula2>
    </dataValidation>
    <dataValidation type="whole" allowBlank="1" showInputMessage="1" showErrorMessage="1" errorTitle="Error D.N.I." error="Número Inválido" sqref="D13 D19 D25 D31 D37 D43 D49 D55 D61 D67">
      <formula1>1000000</formula1>
      <formula2>99999999</formula2>
    </dataValidation>
    <dataValidation type="date" operator="greaterThan" allowBlank="1" showInputMessage="1" showErrorMessage="1" sqref="D15 D21 D27 D33 D39 D45 D51 D57 D63 D69">
      <formula1>18264</formula1>
    </dataValidation>
    <dataValidation allowBlank="1" showInputMessage="1" showErrorMessage="1" promptTitle="Fecha de Cese" prompt="Tipear la fecha de cese o si continúa en el cargo tipear &quot;Continúa&quot;." sqref="D16 D22 D28 D34 D40 D46 D52 D58 D64 D70"/>
  </dataValidations>
  <printOptions horizontalCentered="1" verticalCentered="1"/>
  <pageMargins left="0.39370078740157483" right="0.39370078740157483" top="0.59055118110236227" bottom="0.39370078740157483" header="0.31496062992125984" footer="0.31496062992125984"/>
  <pageSetup paperSize="9" scale="90" orientation="landscape" r:id="rId1"/>
  <rowBreaks count="1" manualBreakCount="1">
    <brk id="28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V525"/>
  <sheetViews>
    <sheetView showGridLines="0" workbookViewId="0">
      <selection activeCell="B12" sqref="B12:F12"/>
    </sheetView>
  </sheetViews>
  <sheetFormatPr baseColWidth="10" defaultRowHeight="15"/>
  <cols>
    <col min="1" max="47" width="3.7109375" style="9" customWidth="1"/>
    <col min="48" max="16384" width="11.42578125" style="9"/>
  </cols>
  <sheetData>
    <row r="1" spans="1:47" s="35" customFormat="1" ht="42" customHeight="1" thickTop="1" thickBot="1">
      <c r="A1" s="159" t="s">
        <v>173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1"/>
      <c r="Y1" s="159" t="str">
        <f>+A1</f>
        <v>RENDICIÓN DE CUENTAS
ACORDADA T. C. Nº 11.586/2.020</v>
      </c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1"/>
    </row>
    <row r="2" spans="1:47" s="2" customFormat="1" ht="13.5" thickTop="1">
      <c r="A2" s="162" t="s">
        <v>4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4"/>
      <c r="Y2" s="162" t="s">
        <v>4</v>
      </c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4"/>
    </row>
    <row r="3" spans="1:47" s="2" customFormat="1" ht="42" customHeight="1" thickBot="1">
      <c r="A3" s="165">
        <f>+'Datos Grales.'!D3</f>
        <v>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7"/>
      <c r="Y3" s="165">
        <f>+'Datos Grales.'!D3</f>
        <v>0</v>
      </c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7"/>
    </row>
    <row r="4" spans="1:47" s="34" customFormat="1" ht="36" customHeight="1" thickTop="1">
      <c r="A4" s="168" t="s">
        <v>116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70"/>
      <c r="Y4" s="168" t="s">
        <v>116</v>
      </c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70"/>
    </row>
    <row r="5" spans="1:47" s="34" customFormat="1" ht="18" customHeight="1">
      <c r="A5" s="171" t="str">
        <f>CONCATENATE('Datos Grales.'!D10," correspondiente al ",'Datos Grales.'!D5," Semestre del Año ",'Datos Grales.'!D6)</f>
        <v xml:space="preserve"> correspondiente al  Semestre del Año 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3"/>
      <c r="Y5" s="171" t="str">
        <f>CONCATENATE('Datos Grales.'!D10," correspondiente al ",'Datos Grales.'!D5," Semestre del Año ",'Datos Grales.'!D6)</f>
        <v xml:space="preserve"> correspondiente al  Semestre del Año </v>
      </c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3"/>
    </row>
    <row r="6" spans="1:47" s="34" customFormat="1" ht="18" customHeight="1" thickBot="1">
      <c r="A6" s="174" t="str">
        <f>CONCATENATE("Iniciado el ",TEXT('Datos Grales.'!D7,"dd/mm/yyyy")," y finalizado el ",TEXT('Datos Grales.'!D8,"dd/mm/yyyy"))</f>
        <v>Iniciado el 00/01/1900 y finalizado el 00/01/1900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6"/>
      <c r="Y6" s="174" t="str">
        <f>CONCATENATE("Iniciado el ",TEXT('Datos Grales.'!D7,"dd/mm/yyyy")," y finalizado el ",TEXT('Datos Grales.'!D8,"dd/mm/yyyy"))</f>
        <v>Iniciado el 00/01/1900 y finalizado el 00/01/1900</v>
      </c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6"/>
    </row>
    <row r="7" spans="1:47" s="37" customFormat="1" ht="13.5" thickTop="1">
      <c r="A7" s="38"/>
      <c r="B7" s="39"/>
      <c r="C7" s="39"/>
      <c r="D7" s="39"/>
      <c r="E7" s="40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41"/>
      <c r="Y7" s="38"/>
      <c r="Z7" s="39"/>
      <c r="AA7" s="39"/>
      <c r="AB7" s="39"/>
      <c r="AC7" s="40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41"/>
    </row>
    <row r="8" spans="1:47" s="37" customFormat="1" ht="18">
      <c r="A8" s="189" t="s">
        <v>117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1"/>
      <c r="Y8" s="189" t="s">
        <v>123</v>
      </c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1"/>
    </row>
    <row r="9" spans="1:47" s="37" customFormat="1" ht="13.5" thickBot="1">
      <c r="A9" s="69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70"/>
      <c r="Y9" s="94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6"/>
    </row>
    <row r="10" spans="1:47" s="63" customFormat="1" ht="12.75" thickBot="1">
      <c r="A10" s="75"/>
      <c r="B10" s="177" t="s">
        <v>118</v>
      </c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9"/>
      <c r="W10" s="76"/>
      <c r="Y10" s="75"/>
      <c r="Z10" s="177" t="s">
        <v>118</v>
      </c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9"/>
      <c r="AU10" s="76"/>
    </row>
    <row r="11" spans="1:47" s="63" customFormat="1" ht="12.75" thickBot="1">
      <c r="A11" s="60"/>
      <c r="B11" s="177" t="s">
        <v>62</v>
      </c>
      <c r="C11" s="178"/>
      <c r="D11" s="178"/>
      <c r="E11" s="178"/>
      <c r="F11" s="179"/>
      <c r="G11" s="177" t="s">
        <v>119</v>
      </c>
      <c r="H11" s="178"/>
      <c r="I11" s="178"/>
      <c r="J11" s="178"/>
      <c r="K11" s="179"/>
      <c r="L11" s="177" t="s">
        <v>120</v>
      </c>
      <c r="M11" s="178"/>
      <c r="N11" s="178"/>
      <c r="O11" s="178"/>
      <c r="P11" s="178"/>
      <c r="Q11" s="178"/>
      <c r="R11" s="178"/>
      <c r="S11" s="178"/>
      <c r="T11" s="178"/>
      <c r="U11" s="178"/>
      <c r="V11" s="179"/>
      <c r="W11" s="62"/>
      <c r="Y11" s="60"/>
      <c r="Z11" s="177" t="s">
        <v>62</v>
      </c>
      <c r="AA11" s="178"/>
      <c r="AB11" s="178"/>
      <c r="AC11" s="178"/>
      <c r="AD11" s="179"/>
      <c r="AE11" s="177" t="s">
        <v>119</v>
      </c>
      <c r="AF11" s="178"/>
      <c r="AG11" s="178"/>
      <c r="AH11" s="178"/>
      <c r="AI11" s="179"/>
      <c r="AJ11" s="177" t="s">
        <v>120</v>
      </c>
      <c r="AK11" s="178"/>
      <c r="AL11" s="178"/>
      <c r="AM11" s="178"/>
      <c r="AN11" s="178"/>
      <c r="AO11" s="178"/>
      <c r="AP11" s="178"/>
      <c r="AQ11" s="178"/>
      <c r="AR11" s="178"/>
      <c r="AS11" s="178"/>
      <c r="AT11" s="179"/>
      <c r="AU11" s="62"/>
    </row>
    <row r="12" spans="1:47" s="63" customFormat="1" ht="12.75" thickBot="1">
      <c r="A12" s="77">
        <v>1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62"/>
      <c r="Y12" s="77">
        <v>1</v>
      </c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62"/>
    </row>
    <row r="13" spans="1:47" s="63" customFormat="1" ht="12" customHeight="1">
      <c r="A13" s="60"/>
      <c r="B13" s="81" t="str">
        <f>IF(G12&gt;0,CONCATENATE("A. SALDO SEGÚN LIBROS AL ",TEXT('Datos Grales.'!$D$8,"dd/mm/yyyy")),"")</f>
        <v/>
      </c>
      <c r="C13" s="82"/>
      <c r="D13" s="82"/>
      <c r="E13" s="83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4"/>
      <c r="R13" s="192"/>
      <c r="S13" s="192"/>
      <c r="T13" s="192"/>
      <c r="U13" s="192"/>
      <c r="V13" s="193"/>
      <c r="W13" s="62"/>
      <c r="Y13" s="60"/>
      <c r="Z13" s="81" t="str">
        <f>IF(AE12&gt;0,CONCATENATE("A. SALDO SEGÚN LIBROS AL ",TEXT('Datos Grales.'!$D$8,"dd/mm/yyyy")),"")</f>
        <v/>
      </c>
      <c r="AA13" s="82"/>
      <c r="AB13" s="82"/>
      <c r="AC13" s="83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4"/>
      <c r="AP13" s="192"/>
      <c r="AQ13" s="192"/>
      <c r="AR13" s="192"/>
      <c r="AS13" s="192"/>
      <c r="AT13" s="193"/>
      <c r="AU13" s="62"/>
    </row>
    <row r="14" spans="1:47" s="74" customFormat="1" ht="12" customHeight="1">
      <c r="A14" s="72"/>
      <c r="B14" s="85" t="str">
        <f>IF(G12&gt;0,"(Se deberá adjuntar escaneo en formato .jpg o .pdf del folio con el último registro del periodo rendido)","")</f>
        <v/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86"/>
      <c r="W14" s="73"/>
      <c r="Y14" s="72"/>
      <c r="Z14" s="85" t="str">
        <f>IF(AE12&gt;0,"(Se deberá adjuntar escaneo en formato .jpg o .pdf del folio con el último registro del periodo rendido)","")</f>
        <v/>
      </c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86"/>
      <c r="AU14" s="73"/>
    </row>
    <row r="15" spans="1:47" s="63" customFormat="1" ht="12" customHeight="1">
      <c r="A15" s="60"/>
      <c r="B15" s="87" t="str">
        <f>IF(G12&gt;0,"B. PARTIDAS CONCILIATORIAS QUE SUMAN","")</f>
        <v/>
      </c>
      <c r="C15" s="61"/>
      <c r="D15" s="61"/>
      <c r="E15" s="78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79"/>
      <c r="Q15" s="79"/>
      <c r="R15" s="181"/>
      <c r="S15" s="181"/>
      <c r="T15" s="181"/>
      <c r="U15" s="181"/>
      <c r="V15" s="182"/>
      <c r="W15" s="62"/>
      <c r="Y15" s="60"/>
      <c r="Z15" s="87" t="str">
        <f>IF(AE12&gt;0,"B. PARTIDAS CONCILIATORIAS QUE SUMAN","")</f>
        <v/>
      </c>
      <c r="AA15" s="61"/>
      <c r="AB15" s="61"/>
      <c r="AC15" s="78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93"/>
      <c r="AO15" s="93"/>
      <c r="AP15" s="181"/>
      <c r="AQ15" s="181"/>
      <c r="AR15" s="181"/>
      <c r="AS15" s="181"/>
      <c r="AT15" s="182"/>
      <c r="AU15" s="62"/>
    </row>
    <row r="16" spans="1:47" s="74" customFormat="1" ht="12" customHeight="1">
      <c r="A16" s="72"/>
      <c r="B16" s="85" t="str">
        <f>IF(G12&gt;0,"(Se deberá adjuntar archivo .doc o .xls con detalle de conceptos y montos)","")</f>
        <v/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86"/>
      <c r="W16" s="73"/>
      <c r="Y16" s="72"/>
      <c r="Z16" s="85" t="str">
        <f>IF(AE12&gt;0,"(Se deberá adjuntar archivo .doc o .xls con detalle de conceptos y montos)","")</f>
        <v/>
      </c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86"/>
      <c r="AU16" s="73"/>
    </row>
    <row r="17" spans="1:47" s="63" customFormat="1" ht="12" customHeight="1">
      <c r="A17" s="60"/>
      <c r="B17" s="87" t="str">
        <f>IF(G12&gt;0,"C. PARTIDAS CONCILIATORIAS QUE RESTAN","")</f>
        <v/>
      </c>
      <c r="C17" s="61"/>
      <c r="D17" s="61"/>
      <c r="E17" s="78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79"/>
      <c r="Q17" s="79"/>
      <c r="R17" s="181"/>
      <c r="S17" s="181"/>
      <c r="T17" s="181"/>
      <c r="U17" s="181"/>
      <c r="V17" s="182"/>
      <c r="W17" s="62"/>
      <c r="Y17" s="60"/>
      <c r="Z17" s="87" t="str">
        <f>IF(AE12&gt;0,"C. PARTIDAS CONCILIATORIAS QUE RESTAN","")</f>
        <v/>
      </c>
      <c r="AA17" s="61"/>
      <c r="AB17" s="61"/>
      <c r="AC17" s="78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93"/>
      <c r="AO17" s="93"/>
      <c r="AP17" s="181"/>
      <c r="AQ17" s="181"/>
      <c r="AR17" s="181"/>
      <c r="AS17" s="181"/>
      <c r="AT17" s="182"/>
      <c r="AU17" s="62"/>
    </row>
    <row r="18" spans="1:47" s="74" customFormat="1" ht="12" customHeight="1">
      <c r="A18" s="72"/>
      <c r="B18" s="85" t="str">
        <f>IF(G12&gt;0,"(Se deberá adjuntar archivo .doc o .xls con detalle de conceptos y montos)","")</f>
        <v/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86"/>
      <c r="W18" s="73"/>
      <c r="Y18" s="72"/>
      <c r="Z18" s="85" t="str">
        <f>IF(AE12&gt;0,"(Se deberá adjuntar archivo .doc o .xls con detalle de conceptos y montos)","")</f>
        <v/>
      </c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86"/>
      <c r="AU18" s="73"/>
    </row>
    <row r="19" spans="1:47" s="63" customFormat="1" ht="12" customHeight="1">
      <c r="A19" s="60"/>
      <c r="B19" s="87" t="str">
        <f>IF(G12&gt;0,CONCATENATE("D. SALDO SEGÚN EXTRACTO BANCARIO AL ",TEXT('Datos Grales.'!$D$8,"dd/mm/yyyy")),"")</f>
        <v/>
      </c>
      <c r="C19" s="61"/>
      <c r="D19" s="61"/>
      <c r="E19" s="78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79"/>
      <c r="Q19" s="79"/>
      <c r="R19" s="181"/>
      <c r="S19" s="181"/>
      <c r="T19" s="181"/>
      <c r="U19" s="181"/>
      <c r="V19" s="182"/>
      <c r="W19" s="62"/>
      <c r="Y19" s="60"/>
      <c r="Z19" s="87" t="str">
        <f>IF(AE12&gt;0,CONCATENATE("D. SALDO SEGÚN EXTRACTO BANCARIO AL ",TEXT('Datos Grales.'!$D$8,"dd/mm/yyyy")),"")</f>
        <v/>
      </c>
      <c r="AA19" s="61"/>
      <c r="AB19" s="61"/>
      <c r="AC19" s="78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93"/>
      <c r="AO19" s="93"/>
      <c r="AP19" s="181"/>
      <c r="AQ19" s="181"/>
      <c r="AR19" s="181"/>
      <c r="AS19" s="181"/>
      <c r="AT19" s="182"/>
      <c r="AU19" s="62"/>
    </row>
    <row r="20" spans="1:47" s="74" customFormat="1" ht="12" customHeight="1">
      <c r="A20" s="72"/>
      <c r="B20" s="85" t="str">
        <f>IF(G12&gt;0,"(Se deberá adjuntar escaneo en formato .jpg o .pdf de certificación o extracto bancario respectivo)","")</f>
        <v/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86"/>
      <c r="W20" s="73"/>
      <c r="Y20" s="72"/>
      <c r="Z20" s="85" t="str">
        <f>IF(AE12&gt;0,"(Se deberá adjuntar escaneo en formato .jpg o .pdf de certificación o extracto bancario respectivo)","")</f>
        <v/>
      </c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86"/>
      <c r="AU20" s="73"/>
    </row>
    <row r="21" spans="1:47" s="63" customFormat="1" ht="12" customHeight="1">
      <c r="A21" s="60"/>
      <c r="B21" s="87" t="str">
        <f>IF(G12&gt;0,"E. CONCILIACIÓN DE SALDOS AL CIERRE (A.+B.-C.-D.)","")</f>
        <v/>
      </c>
      <c r="C21" s="61"/>
      <c r="D21" s="61"/>
      <c r="E21" s="78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79"/>
      <c r="R21" s="187">
        <f>ROUND(+R13+R15-R17-R19,2)</f>
        <v>0</v>
      </c>
      <c r="S21" s="187"/>
      <c r="T21" s="187"/>
      <c r="U21" s="187"/>
      <c r="V21" s="188"/>
      <c r="W21" s="62"/>
      <c r="Y21" s="60"/>
      <c r="Z21" s="87" t="str">
        <f>IF(AE12&gt;0,"E. CONCILIACIÓN DE SALDOS AL CIERRE (A.+B.-C.-D.)","")</f>
        <v/>
      </c>
      <c r="AA21" s="61"/>
      <c r="AB21" s="61"/>
      <c r="AC21" s="78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93"/>
      <c r="AP21" s="187">
        <f>ROUND(+AP13+AP15-AP17-AP19,2)</f>
        <v>0</v>
      </c>
      <c r="AQ21" s="187"/>
      <c r="AR21" s="187"/>
      <c r="AS21" s="187"/>
      <c r="AT21" s="188"/>
      <c r="AU21" s="62"/>
    </row>
    <row r="22" spans="1:47" s="80" customFormat="1" ht="12" customHeight="1" thickBot="1">
      <c r="A22" s="88"/>
      <c r="B22" s="183" t="str">
        <f>IF(G12&gt;0,IF(R21=0,"CONCILIACIÓN CORRECTA","ATENCIÓN!! No se verifica la conciliación de los saldos. Verifique los importes."),"")</f>
        <v/>
      </c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5"/>
      <c r="W22" s="89"/>
      <c r="Y22" s="88"/>
      <c r="Z22" s="183" t="str">
        <f>IF(AE12&gt;0,IF(AP21=0,"CONCILIACIÓN CORRECTA","ATENCIÓN!! No se verifica la conciliación de los saldos. Verifique los importes."),"")</f>
        <v/>
      </c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5"/>
      <c r="AU22" s="89"/>
    </row>
    <row r="23" spans="1:47" s="63" customFormat="1" ht="12.75" thickBot="1">
      <c r="A23" s="77">
        <f>+A12+1</f>
        <v>2</v>
      </c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62"/>
      <c r="Y23" s="77">
        <f>+Y12+1</f>
        <v>2</v>
      </c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AU23" s="62"/>
    </row>
    <row r="24" spans="1:47" s="63" customFormat="1" ht="12" customHeight="1">
      <c r="A24" s="60"/>
      <c r="B24" s="81" t="str">
        <f>IF(G23&gt;0,CONCATENATE("A. SALDO SEGÚN LIBROS AL ",TEXT('Datos Grales.'!$D$8,"dd/mm/yyyy")),"")</f>
        <v/>
      </c>
      <c r="C24" s="82"/>
      <c r="D24" s="82"/>
      <c r="E24" s="83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4"/>
      <c r="R24" s="192"/>
      <c r="S24" s="192"/>
      <c r="T24" s="192"/>
      <c r="U24" s="192"/>
      <c r="V24" s="193"/>
      <c r="W24" s="62"/>
      <c r="Y24" s="60"/>
      <c r="Z24" s="81" t="str">
        <f>IF(AE23&gt;0,CONCATENATE("A. SALDO SEGÚN LIBROS AL ",TEXT('Datos Grales.'!$D$8,"dd/mm/yyyy")),"")</f>
        <v/>
      </c>
      <c r="AA24" s="82"/>
      <c r="AB24" s="82"/>
      <c r="AC24" s="83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4"/>
      <c r="AP24" s="192"/>
      <c r="AQ24" s="192"/>
      <c r="AR24" s="192"/>
      <c r="AS24" s="192"/>
      <c r="AT24" s="193"/>
      <c r="AU24" s="62"/>
    </row>
    <row r="25" spans="1:47" s="74" customFormat="1" ht="12" customHeight="1">
      <c r="A25" s="72"/>
      <c r="B25" s="85" t="str">
        <f>IF(G23&gt;0,"(Se deberá adjuntar escaneo en formato .jpg o .pdf del folio con el último registro del periodo rendido)","")</f>
        <v/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86"/>
      <c r="W25" s="73"/>
      <c r="Y25" s="72"/>
      <c r="Z25" s="85" t="str">
        <f>IF(AE23&gt;0,"(Se deberá adjuntar escaneo en formato .jpg o .pdf del folio con el último registro del periodo rendido)","")</f>
        <v/>
      </c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86"/>
      <c r="AU25" s="73"/>
    </row>
    <row r="26" spans="1:47" s="63" customFormat="1" ht="12" customHeight="1">
      <c r="A26" s="60"/>
      <c r="B26" s="87" t="str">
        <f>IF(G23&gt;0,"B. PARTIDAS CONCILIATORIAS QUE SUMAN","")</f>
        <v/>
      </c>
      <c r="C26" s="61"/>
      <c r="D26" s="61"/>
      <c r="E26" s="78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93"/>
      <c r="Q26" s="93"/>
      <c r="R26" s="181"/>
      <c r="S26" s="181"/>
      <c r="T26" s="181"/>
      <c r="U26" s="181"/>
      <c r="V26" s="182"/>
      <c r="W26" s="62"/>
      <c r="Y26" s="60"/>
      <c r="Z26" s="87" t="str">
        <f>IF(AE23&gt;0,"B. PARTIDAS CONCILIATORIAS QUE SUMAN","")</f>
        <v/>
      </c>
      <c r="AA26" s="61"/>
      <c r="AB26" s="61"/>
      <c r="AC26" s="78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93"/>
      <c r="AO26" s="93"/>
      <c r="AP26" s="181"/>
      <c r="AQ26" s="181"/>
      <c r="AR26" s="181"/>
      <c r="AS26" s="181"/>
      <c r="AT26" s="182"/>
      <c r="AU26" s="62"/>
    </row>
    <row r="27" spans="1:47" s="74" customFormat="1" ht="12" customHeight="1">
      <c r="A27" s="72"/>
      <c r="B27" s="85" t="str">
        <f>IF(G23&gt;0,"(Se deberá adjuntar archivo .doc o .xls con detalle de conceptos y montos)","")</f>
        <v/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86"/>
      <c r="W27" s="73"/>
      <c r="Y27" s="72"/>
      <c r="Z27" s="85" t="str">
        <f>IF(AE23&gt;0,"(Se deberá adjuntar archivo .doc o .xls con detalle de conceptos y montos)","")</f>
        <v/>
      </c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86"/>
      <c r="AU27" s="73"/>
    </row>
    <row r="28" spans="1:47" s="63" customFormat="1" ht="12" customHeight="1">
      <c r="A28" s="60"/>
      <c r="B28" s="87" t="str">
        <f>IF(G23&gt;0,"C. PARTIDAS CONCILIATORIAS QUE RESTAN","")</f>
        <v/>
      </c>
      <c r="C28" s="61"/>
      <c r="D28" s="61"/>
      <c r="E28" s="78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93"/>
      <c r="Q28" s="93"/>
      <c r="R28" s="181"/>
      <c r="S28" s="181"/>
      <c r="T28" s="181"/>
      <c r="U28" s="181"/>
      <c r="V28" s="182"/>
      <c r="W28" s="62"/>
      <c r="Y28" s="60"/>
      <c r="Z28" s="87" t="str">
        <f>IF(AE23&gt;0,"C. PARTIDAS CONCILIATORIAS QUE RESTAN","")</f>
        <v/>
      </c>
      <c r="AA28" s="61"/>
      <c r="AB28" s="61"/>
      <c r="AC28" s="78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93"/>
      <c r="AO28" s="93"/>
      <c r="AP28" s="181"/>
      <c r="AQ28" s="181"/>
      <c r="AR28" s="181"/>
      <c r="AS28" s="181"/>
      <c r="AT28" s="182"/>
      <c r="AU28" s="62"/>
    </row>
    <row r="29" spans="1:47" s="74" customFormat="1" ht="12" customHeight="1">
      <c r="A29" s="72"/>
      <c r="B29" s="85" t="str">
        <f>IF(G23&gt;0,"(Se deberá adjuntar archivo .doc o .xls con detalle de conceptos y montos)","")</f>
        <v/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86"/>
      <c r="W29" s="73"/>
      <c r="Y29" s="72"/>
      <c r="Z29" s="85" t="str">
        <f>IF(AE23&gt;0,"(Se deberá adjuntar archivo .doc o .xls con detalle de conceptos y montos)","")</f>
        <v/>
      </c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86"/>
      <c r="AU29" s="73"/>
    </row>
    <row r="30" spans="1:47" s="63" customFormat="1" ht="12" customHeight="1">
      <c r="A30" s="60"/>
      <c r="B30" s="87" t="str">
        <f>IF(G23&gt;0,CONCATENATE("D. SALDO SEGÚN EXTRACTO BANCARIO AL ",TEXT('Datos Grales.'!$D$8,"dd/mm/yyyy")),"")</f>
        <v/>
      </c>
      <c r="C30" s="61"/>
      <c r="D30" s="61"/>
      <c r="E30" s="78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93"/>
      <c r="Q30" s="93"/>
      <c r="R30" s="181"/>
      <c r="S30" s="181"/>
      <c r="T30" s="181"/>
      <c r="U30" s="181"/>
      <c r="V30" s="182"/>
      <c r="W30" s="62"/>
      <c r="Y30" s="60"/>
      <c r="Z30" s="87" t="str">
        <f>IF(AE23&gt;0,CONCATENATE("D. SALDO SEGÚN EXTRACTO BANCARIO AL ",TEXT('Datos Grales.'!$D$8,"dd/mm/yyyy")),"")</f>
        <v/>
      </c>
      <c r="AA30" s="61"/>
      <c r="AB30" s="61"/>
      <c r="AC30" s="78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93"/>
      <c r="AO30" s="93"/>
      <c r="AP30" s="181"/>
      <c r="AQ30" s="181"/>
      <c r="AR30" s="181"/>
      <c r="AS30" s="181"/>
      <c r="AT30" s="182"/>
      <c r="AU30" s="62"/>
    </row>
    <row r="31" spans="1:47" s="74" customFormat="1" ht="12" customHeight="1">
      <c r="A31" s="72"/>
      <c r="B31" s="85" t="str">
        <f>IF(G23&gt;0,"(Se deberá adjuntar escaneo en formato .jpg o .pdf de certificación o extracto bancario respectivo)","")</f>
        <v/>
      </c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86"/>
      <c r="W31" s="73"/>
      <c r="Y31" s="72"/>
      <c r="Z31" s="85" t="str">
        <f>IF(AE23&gt;0,"(Se deberá adjuntar escaneo en formato .jpg o .pdf de certificación o extracto bancario respectivo)","")</f>
        <v/>
      </c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86"/>
      <c r="AU31" s="73"/>
    </row>
    <row r="32" spans="1:47" s="63" customFormat="1" ht="12" customHeight="1">
      <c r="A32" s="60"/>
      <c r="B32" s="87" t="str">
        <f>IF(G23&gt;0,"E. CONCILIACIÓN DE SALDOS AL CIERRE (A.+B.-C.-D.)","")</f>
        <v/>
      </c>
      <c r="C32" s="61"/>
      <c r="D32" s="61"/>
      <c r="E32" s="78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93"/>
      <c r="R32" s="187">
        <f>ROUND(+R24+R26-R28-R30,2)</f>
        <v>0</v>
      </c>
      <c r="S32" s="187"/>
      <c r="T32" s="187"/>
      <c r="U32" s="187"/>
      <c r="V32" s="188"/>
      <c r="W32" s="62"/>
      <c r="Y32" s="60"/>
      <c r="Z32" s="87" t="str">
        <f>IF(AE23&gt;0,"E. CONCILIACIÓN DE SALDOS AL CIERRE (A.+B.-C.-D.)","")</f>
        <v/>
      </c>
      <c r="AA32" s="61"/>
      <c r="AB32" s="61"/>
      <c r="AC32" s="78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93"/>
      <c r="AP32" s="187">
        <f>ROUND(+AP24+AP26-AP28-AP30,2)</f>
        <v>0</v>
      </c>
      <c r="AQ32" s="187"/>
      <c r="AR32" s="187"/>
      <c r="AS32" s="187"/>
      <c r="AT32" s="188"/>
      <c r="AU32" s="62"/>
    </row>
    <row r="33" spans="1:47" s="80" customFormat="1" ht="12" customHeight="1" thickBot="1">
      <c r="A33" s="88"/>
      <c r="B33" s="183" t="str">
        <f>IF(G23&gt;0,IF(R32=0,"CONCILIACIÓN CORRECTA","ATENCIÓN!! No se verifica la conciliación de los saldos. Verifique los importes."),"")</f>
        <v/>
      </c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5"/>
      <c r="W33" s="89"/>
      <c r="Y33" s="88"/>
      <c r="Z33" s="183" t="str">
        <f>IF(AE23&gt;0,IF(AP32=0,"CONCILIACIÓN CORRECTA","ATENCIÓN!! No se verifica la conciliación de los saldos. Verifique los importes."),"")</f>
        <v/>
      </c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4"/>
      <c r="AO33" s="184"/>
      <c r="AP33" s="184"/>
      <c r="AQ33" s="184"/>
      <c r="AR33" s="184"/>
      <c r="AS33" s="184"/>
      <c r="AT33" s="185"/>
      <c r="AU33" s="89"/>
    </row>
    <row r="34" spans="1:47" s="63" customFormat="1" ht="12.75" thickBot="1">
      <c r="A34" s="77">
        <f>+A23+1</f>
        <v>3</v>
      </c>
      <c r="B34" s="186"/>
      <c r="C34" s="186"/>
      <c r="D34" s="186"/>
      <c r="E34" s="186"/>
      <c r="F34" s="186"/>
      <c r="G34" s="186"/>
      <c r="H34" s="186"/>
      <c r="I34" s="186"/>
      <c r="J34" s="186"/>
      <c r="K34" s="186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62"/>
      <c r="Y34" s="77">
        <f>+Y23+1</f>
        <v>3</v>
      </c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62"/>
    </row>
    <row r="35" spans="1:47" s="63" customFormat="1" ht="12" customHeight="1">
      <c r="A35" s="60"/>
      <c r="B35" s="81" t="str">
        <f>IF(G34&gt;0,CONCATENATE("A. SALDO SEGÚN LIBROS AL ",TEXT('Datos Grales.'!$D$8,"dd/mm/yyyy")),"")</f>
        <v/>
      </c>
      <c r="C35" s="82"/>
      <c r="D35" s="82"/>
      <c r="E35" s="83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4"/>
      <c r="R35" s="192"/>
      <c r="S35" s="192"/>
      <c r="T35" s="192"/>
      <c r="U35" s="192"/>
      <c r="V35" s="193"/>
      <c r="W35" s="62"/>
      <c r="Y35" s="60"/>
      <c r="Z35" s="81" t="str">
        <f>IF(AE34&gt;0,CONCATENATE("A. SALDO SEGÚN LIBROS AL ",TEXT('Datos Grales.'!$D$8,"dd/mm/yyyy")),"")</f>
        <v/>
      </c>
      <c r="AA35" s="82"/>
      <c r="AB35" s="82"/>
      <c r="AC35" s="83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4"/>
      <c r="AP35" s="192"/>
      <c r="AQ35" s="192"/>
      <c r="AR35" s="192"/>
      <c r="AS35" s="192"/>
      <c r="AT35" s="193"/>
      <c r="AU35" s="62"/>
    </row>
    <row r="36" spans="1:47" s="74" customFormat="1" ht="12" customHeight="1">
      <c r="A36" s="72"/>
      <c r="B36" s="85" t="str">
        <f>IF(G34&gt;0,"(Se deberá adjuntar escaneo en formato .jpg o .pdf del folio con el último registro del periodo rendido)","")</f>
        <v/>
      </c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86"/>
      <c r="W36" s="73"/>
      <c r="Y36" s="72"/>
      <c r="Z36" s="85" t="str">
        <f>IF(AE34&gt;0,"(Se deberá adjuntar escaneo en formato .jpg o .pdf del folio con el último registro del periodo rendido)","")</f>
        <v/>
      </c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86"/>
      <c r="AU36" s="73"/>
    </row>
    <row r="37" spans="1:47" s="63" customFormat="1" ht="12" customHeight="1">
      <c r="A37" s="60"/>
      <c r="B37" s="87" t="str">
        <f>IF(G34&gt;0,"B. PARTIDAS CONCILIATORIAS QUE SUMAN","")</f>
        <v/>
      </c>
      <c r="C37" s="61"/>
      <c r="D37" s="61"/>
      <c r="E37" s="78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93"/>
      <c r="Q37" s="93"/>
      <c r="R37" s="181"/>
      <c r="S37" s="181"/>
      <c r="T37" s="181"/>
      <c r="U37" s="181"/>
      <c r="V37" s="182"/>
      <c r="W37" s="62"/>
      <c r="Y37" s="60"/>
      <c r="Z37" s="87" t="str">
        <f>IF(AE34&gt;0,"B. PARTIDAS CONCILIATORIAS QUE SUMAN","")</f>
        <v/>
      </c>
      <c r="AA37" s="61"/>
      <c r="AB37" s="61"/>
      <c r="AC37" s="78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93"/>
      <c r="AO37" s="93"/>
      <c r="AP37" s="181"/>
      <c r="AQ37" s="181"/>
      <c r="AR37" s="181"/>
      <c r="AS37" s="181"/>
      <c r="AT37" s="182"/>
      <c r="AU37" s="62"/>
    </row>
    <row r="38" spans="1:47" s="74" customFormat="1" ht="12" customHeight="1">
      <c r="A38" s="72"/>
      <c r="B38" s="85" t="str">
        <f>IF(G34&gt;0,"(Se deberá adjuntar archivo .doc o .xls con detalle de conceptos y montos)","")</f>
        <v/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86"/>
      <c r="W38" s="73"/>
      <c r="Y38" s="72"/>
      <c r="Z38" s="85" t="str">
        <f>IF(AE34&gt;0,"(Se deberá adjuntar archivo .doc o .xls con detalle de conceptos y montos)","")</f>
        <v/>
      </c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86"/>
      <c r="AU38" s="73"/>
    </row>
    <row r="39" spans="1:47" s="63" customFormat="1" ht="12" customHeight="1">
      <c r="A39" s="60"/>
      <c r="B39" s="87" t="str">
        <f>IF(G34&gt;0,"C. PARTIDAS CONCILIATORIAS QUE RESTAN","")</f>
        <v/>
      </c>
      <c r="C39" s="61"/>
      <c r="D39" s="61"/>
      <c r="E39" s="78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93"/>
      <c r="Q39" s="93"/>
      <c r="R39" s="181"/>
      <c r="S39" s="181"/>
      <c r="T39" s="181"/>
      <c r="U39" s="181"/>
      <c r="V39" s="182"/>
      <c r="W39" s="62"/>
      <c r="Y39" s="60"/>
      <c r="Z39" s="87" t="str">
        <f>IF(AE34&gt;0,"C. PARTIDAS CONCILIATORIAS QUE RESTAN","")</f>
        <v/>
      </c>
      <c r="AA39" s="61"/>
      <c r="AB39" s="61"/>
      <c r="AC39" s="78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93"/>
      <c r="AO39" s="93"/>
      <c r="AP39" s="181"/>
      <c r="AQ39" s="181"/>
      <c r="AR39" s="181"/>
      <c r="AS39" s="181"/>
      <c r="AT39" s="182"/>
      <c r="AU39" s="62"/>
    </row>
    <row r="40" spans="1:47" s="74" customFormat="1" ht="12" customHeight="1">
      <c r="A40" s="72"/>
      <c r="B40" s="85" t="str">
        <f>IF(G34&gt;0,"(Se deberá adjuntar archivo .doc o .xls con detalle de conceptos y montos)","")</f>
        <v/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86"/>
      <c r="W40" s="73"/>
      <c r="Y40" s="72"/>
      <c r="Z40" s="85" t="str">
        <f>IF(AE34&gt;0,"(Se deberá adjuntar archivo .doc o .xls con detalle de conceptos y montos)","")</f>
        <v/>
      </c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86"/>
      <c r="AU40" s="73"/>
    </row>
    <row r="41" spans="1:47" s="63" customFormat="1" ht="12" customHeight="1">
      <c r="A41" s="60"/>
      <c r="B41" s="87" t="str">
        <f>IF(G34&gt;0,CONCATENATE("D. SALDO SEGÚN EXTRACTO BANCARIO AL ",TEXT('Datos Grales.'!$D$8,"dd/mm/yyyy")),"")</f>
        <v/>
      </c>
      <c r="C41" s="61"/>
      <c r="D41" s="61"/>
      <c r="E41" s="78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93"/>
      <c r="Q41" s="93"/>
      <c r="R41" s="181"/>
      <c r="S41" s="181"/>
      <c r="T41" s="181"/>
      <c r="U41" s="181"/>
      <c r="V41" s="182"/>
      <c r="W41" s="62"/>
      <c r="Y41" s="60"/>
      <c r="Z41" s="87" t="str">
        <f>IF(AE34&gt;0,CONCATENATE("D. SALDO SEGÚN EXTRACTO BANCARIO AL ",TEXT('Datos Grales.'!$D$8,"dd/mm/yyyy")),"")</f>
        <v/>
      </c>
      <c r="AA41" s="61"/>
      <c r="AB41" s="61"/>
      <c r="AC41" s="78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93"/>
      <c r="AO41" s="93"/>
      <c r="AP41" s="181"/>
      <c r="AQ41" s="181"/>
      <c r="AR41" s="181"/>
      <c r="AS41" s="181"/>
      <c r="AT41" s="182"/>
      <c r="AU41" s="62"/>
    </row>
    <row r="42" spans="1:47" s="74" customFormat="1" ht="12" customHeight="1">
      <c r="A42" s="72"/>
      <c r="B42" s="85" t="str">
        <f>IF(G34&gt;0,"(Se deberá adjuntar escaneo en formato .jpg o .pdf de certificación o extracto bancario respectivo)","")</f>
        <v/>
      </c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86"/>
      <c r="W42" s="73"/>
      <c r="Y42" s="72"/>
      <c r="Z42" s="85" t="str">
        <f>IF(AE34&gt;0,"(Se deberá adjuntar escaneo en formato .jpg o .pdf de certificación o extracto bancario respectivo)","")</f>
        <v/>
      </c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86"/>
      <c r="AU42" s="73"/>
    </row>
    <row r="43" spans="1:47" s="63" customFormat="1" ht="12" customHeight="1">
      <c r="A43" s="60"/>
      <c r="B43" s="87" t="str">
        <f>IF(G34&gt;0,"E. CONCILIACIÓN DE SALDOS AL CIERRE (A.+B.-C.-D.)","")</f>
        <v/>
      </c>
      <c r="C43" s="61"/>
      <c r="D43" s="61"/>
      <c r="E43" s="78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93"/>
      <c r="R43" s="187">
        <f>ROUND(+R35+R37-R39-R41,2)</f>
        <v>0</v>
      </c>
      <c r="S43" s="187"/>
      <c r="T43" s="187"/>
      <c r="U43" s="187"/>
      <c r="V43" s="188"/>
      <c r="W43" s="62"/>
      <c r="Y43" s="60"/>
      <c r="Z43" s="87" t="str">
        <f>IF(AE34&gt;0,"E. CONCILIACIÓN DE SALDOS AL CIERRE (A.+B.-C.-D.)","")</f>
        <v/>
      </c>
      <c r="AA43" s="61"/>
      <c r="AB43" s="61"/>
      <c r="AC43" s="78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93"/>
      <c r="AP43" s="187">
        <f>ROUND(+AP35+AP37-AP39-AP41,2)</f>
        <v>0</v>
      </c>
      <c r="AQ43" s="187"/>
      <c r="AR43" s="187"/>
      <c r="AS43" s="187"/>
      <c r="AT43" s="188"/>
      <c r="AU43" s="62"/>
    </row>
    <row r="44" spans="1:47" s="80" customFormat="1" ht="12" customHeight="1" thickBot="1">
      <c r="A44" s="88"/>
      <c r="B44" s="183" t="str">
        <f>IF(G34&gt;0,IF(R43=0,"CONCILIACIÓN CORRECTA","ATENCIÓN!! No se verifica la conciliación de los saldos. Verifique los importes."),"")</f>
        <v/>
      </c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5"/>
      <c r="W44" s="89"/>
      <c r="Y44" s="88"/>
      <c r="Z44" s="183" t="str">
        <f>IF(AE34&gt;0,IF(AP43=0,"CONCILIACIÓN CORRECTA","ATENCIÓN!! No se verifica la conciliación de los saldos. Verifique los importes."),"")</f>
        <v/>
      </c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4"/>
      <c r="AL44" s="184"/>
      <c r="AM44" s="184"/>
      <c r="AN44" s="184"/>
      <c r="AO44" s="184"/>
      <c r="AP44" s="184"/>
      <c r="AQ44" s="184"/>
      <c r="AR44" s="184"/>
      <c r="AS44" s="184"/>
      <c r="AT44" s="185"/>
      <c r="AU44" s="89"/>
    </row>
    <row r="45" spans="1:47" s="63" customFormat="1" ht="12.75" thickBot="1">
      <c r="A45" s="77">
        <f>+A34+1</f>
        <v>4</v>
      </c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62"/>
      <c r="Y45" s="77">
        <f>+Y34+1</f>
        <v>4</v>
      </c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62"/>
    </row>
    <row r="46" spans="1:47" s="63" customFormat="1" ht="12" customHeight="1">
      <c r="A46" s="60"/>
      <c r="B46" s="81" t="str">
        <f>IF(G45&gt;0,CONCATENATE("A. SALDO SEGÚN LIBROS AL ",TEXT('Datos Grales.'!$D$8,"dd/mm/yyyy")),"")</f>
        <v/>
      </c>
      <c r="C46" s="82"/>
      <c r="D46" s="82"/>
      <c r="E46" s="83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4"/>
      <c r="R46" s="192"/>
      <c r="S46" s="192"/>
      <c r="T46" s="192"/>
      <c r="U46" s="192"/>
      <c r="V46" s="193"/>
      <c r="W46" s="62"/>
      <c r="Y46" s="60"/>
      <c r="Z46" s="81" t="str">
        <f>IF(AE45&gt;0,CONCATENATE("A. SALDO SEGÚN LIBROS AL ",TEXT('Datos Grales.'!$D$8,"dd/mm/yyyy")),"")</f>
        <v/>
      </c>
      <c r="AA46" s="82"/>
      <c r="AB46" s="82"/>
      <c r="AC46" s="83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4"/>
      <c r="AP46" s="192"/>
      <c r="AQ46" s="192"/>
      <c r="AR46" s="192"/>
      <c r="AS46" s="192"/>
      <c r="AT46" s="193"/>
      <c r="AU46" s="62"/>
    </row>
    <row r="47" spans="1:47" s="74" customFormat="1" ht="12" customHeight="1">
      <c r="A47" s="72"/>
      <c r="B47" s="85" t="str">
        <f>IF(G45&gt;0,"(Se deberá adjuntar escaneo en formato .jpg o .pdf del folio con el último registro del periodo rendido)","")</f>
        <v/>
      </c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86"/>
      <c r="W47" s="73"/>
      <c r="Y47" s="72"/>
      <c r="Z47" s="85" t="str">
        <f>IF(AE45&gt;0,"(Se deberá adjuntar escaneo en formato .jpg o .pdf del folio con el último registro del periodo rendido)","")</f>
        <v/>
      </c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86"/>
      <c r="AU47" s="73"/>
    </row>
    <row r="48" spans="1:47" s="63" customFormat="1" ht="12" customHeight="1">
      <c r="A48" s="60"/>
      <c r="B48" s="87" t="str">
        <f>IF(G45&gt;0,"B. PARTIDAS CONCILIATORIAS QUE SUMAN","")</f>
        <v/>
      </c>
      <c r="C48" s="61"/>
      <c r="D48" s="61"/>
      <c r="E48" s="78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93"/>
      <c r="Q48" s="93"/>
      <c r="R48" s="181"/>
      <c r="S48" s="181"/>
      <c r="T48" s="181"/>
      <c r="U48" s="181"/>
      <c r="V48" s="182"/>
      <c r="W48" s="62"/>
      <c r="Y48" s="60"/>
      <c r="Z48" s="87" t="str">
        <f>IF(AE45&gt;0,"B. PARTIDAS CONCILIATORIAS QUE SUMAN","")</f>
        <v/>
      </c>
      <c r="AA48" s="61"/>
      <c r="AB48" s="61"/>
      <c r="AC48" s="78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93"/>
      <c r="AO48" s="93"/>
      <c r="AP48" s="181"/>
      <c r="AQ48" s="181"/>
      <c r="AR48" s="181"/>
      <c r="AS48" s="181"/>
      <c r="AT48" s="182"/>
      <c r="AU48" s="62"/>
    </row>
    <row r="49" spans="1:47" s="74" customFormat="1" ht="12" customHeight="1">
      <c r="A49" s="72"/>
      <c r="B49" s="85" t="str">
        <f>IF(G45&gt;0,"(Se deberá adjuntar archivo .doc o .xls con detalle de conceptos y montos)","")</f>
        <v/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86"/>
      <c r="W49" s="73"/>
      <c r="Y49" s="72"/>
      <c r="Z49" s="85" t="str">
        <f>IF(AE45&gt;0,"(Se deberá adjuntar archivo .doc o .xls con detalle de conceptos y montos)","")</f>
        <v/>
      </c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86"/>
      <c r="AU49" s="73"/>
    </row>
    <row r="50" spans="1:47" s="63" customFormat="1" ht="12" customHeight="1">
      <c r="A50" s="60"/>
      <c r="B50" s="87" t="str">
        <f>IF(G45&gt;0,"C. PARTIDAS CONCILIATORIAS QUE RESTAN","")</f>
        <v/>
      </c>
      <c r="C50" s="61"/>
      <c r="D50" s="61"/>
      <c r="E50" s="78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93"/>
      <c r="Q50" s="93"/>
      <c r="R50" s="181"/>
      <c r="S50" s="181"/>
      <c r="T50" s="181"/>
      <c r="U50" s="181"/>
      <c r="V50" s="182"/>
      <c r="W50" s="62"/>
      <c r="Y50" s="60"/>
      <c r="Z50" s="87" t="str">
        <f>IF(AE45&gt;0,"C. PARTIDAS CONCILIATORIAS QUE RESTAN","")</f>
        <v/>
      </c>
      <c r="AA50" s="61"/>
      <c r="AB50" s="61"/>
      <c r="AC50" s="78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93"/>
      <c r="AO50" s="93"/>
      <c r="AP50" s="181"/>
      <c r="AQ50" s="181"/>
      <c r="AR50" s="181"/>
      <c r="AS50" s="181"/>
      <c r="AT50" s="182"/>
      <c r="AU50" s="62"/>
    </row>
    <row r="51" spans="1:47" s="74" customFormat="1" ht="12" customHeight="1">
      <c r="A51" s="72"/>
      <c r="B51" s="85" t="str">
        <f>IF(G45&gt;0,"(Se deberá adjuntar archivo .doc o .xls con detalle de conceptos y montos)","")</f>
        <v/>
      </c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86"/>
      <c r="W51" s="73"/>
      <c r="Y51" s="72"/>
      <c r="Z51" s="85" t="str">
        <f>IF(AE45&gt;0,"(Se deberá adjuntar archivo .doc o .xls con detalle de conceptos y montos)","")</f>
        <v/>
      </c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86"/>
      <c r="AU51" s="73"/>
    </row>
    <row r="52" spans="1:47" s="63" customFormat="1" ht="12" customHeight="1">
      <c r="A52" s="60"/>
      <c r="B52" s="87" t="str">
        <f>IF(G45&gt;0,CONCATENATE("D. SALDO SEGÚN EXTRACTO BANCARIO AL ",TEXT('Datos Grales.'!$D$8,"dd/mm/yyyy")),"")</f>
        <v/>
      </c>
      <c r="C52" s="61"/>
      <c r="D52" s="61"/>
      <c r="E52" s="78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93"/>
      <c r="Q52" s="93"/>
      <c r="R52" s="181"/>
      <c r="S52" s="181"/>
      <c r="T52" s="181"/>
      <c r="U52" s="181"/>
      <c r="V52" s="182"/>
      <c r="W52" s="62"/>
      <c r="Y52" s="60"/>
      <c r="Z52" s="87" t="str">
        <f>IF(AE45&gt;0,CONCATENATE("D. SALDO SEGÚN EXTRACTO BANCARIO AL ",TEXT('Datos Grales.'!$D$8,"dd/mm/yyyy")),"")</f>
        <v/>
      </c>
      <c r="AA52" s="61"/>
      <c r="AB52" s="61"/>
      <c r="AC52" s="78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93"/>
      <c r="AO52" s="93"/>
      <c r="AP52" s="181"/>
      <c r="AQ52" s="181"/>
      <c r="AR52" s="181"/>
      <c r="AS52" s="181"/>
      <c r="AT52" s="182"/>
      <c r="AU52" s="62"/>
    </row>
    <row r="53" spans="1:47" s="74" customFormat="1" ht="12" customHeight="1">
      <c r="A53" s="72"/>
      <c r="B53" s="85" t="str">
        <f>IF(G45&gt;0,"(Se deberá adjuntar escaneo en formato .jpg o .pdf de certificación o extracto bancario respectivo)","")</f>
        <v/>
      </c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86"/>
      <c r="W53" s="73"/>
      <c r="Y53" s="72"/>
      <c r="Z53" s="85" t="str">
        <f>IF(AE45&gt;0,"(Se deberá adjuntar escaneo en formato .jpg o .pdf de certificación o extracto bancario respectivo)","")</f>
        <v/>
      </c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86"/>
      <c r="AU53" s="73"/>
    </row>
    <row r="54" spans="1:47" s="63" customFormat="1" ht="12" customHeight="1">
      <c r="A54" s="60"/>
      <c r="B54" s="87" t="str">
        <f>IF(G45&gt;0,"E. CONCILIACIÓN DE SALDOS AL CIERRE (A.+B.-C.-D.)","")</f>
        <v/>
      </c>
      <c r="C54" s="61"/>
      <c r="D54" s="61"/>
      <c r="E54" s="78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93"/>
      <c r="R54" s="187">
        <f>ROUND(+R46+R48-R50-R52,2)</f>
        <v>0</v>
      </c>
      <c r="S54" s="187"/>
      <c r="T54" s="187"/>
      <c r="U54" s="187"/>
      <c r="V54" s="188"/>
      <c r="W54" s="62"/>
      <c r="Y54" s="60"/>
      <c r="Z54" s="87" t="str">
        <f>IF(AE45&gt;0,"E. CONCILIACIÓN DE SALDOS AL CIERRE (A.+B.-C.-D.)","")</f>
        <v/>
      </c>
      <c r="AA54" s="61"/>
      <c r="AB54" s="61"/>
      <c r="AC54" s="78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93"/>
      <c r="AP54" s="187">
        <f>ROUND(+AP46+AP48-AP50-AP52,2)</f>
        <v>0</v>
      </c>
      <c r="AQ54" s="187"/>
      <c r="AR54" s="187"/>
      <c r="AS54" s="187"/>
      <c r="AT54" s="188"/>
      <c r="AU54" s="62"/>
    </row>
    <row r="55" spans="1:47" s="80" customFormat="1" ht="12" customHeight="1" thickBot="1">
      <c r="A55" s="88"/>
      <c r="B55" s="183" t="str">
        <f>IF(G45&gt;0,IF(R54=0,"CONCILIACIÓN CORRECTA","ATENCIÓN!! No se verifica la conciliación de los saldos. Verifique los importes."),"")</f>
        <v/>
      </c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5"/>
      <c r="W55" s="89"/>
      <c r="Y55" s="88"/>
      <c r="Z55" s="183" t="str">
        <f>IF(AE45&gt;0,IF(AP54=0,"CONCILIACIÓN CORRECTA","ATENCIÓN!! No se verifica la conciliación de los saldos. Verifique los importes."),"")</f>
        <v/>
      </c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84"/>
      <c r="AL55" s="184"/>
      <c r="AM55" s="184"/>
      <c r="AN55" s="184"/>
      <c r="AO55" s="184"/>
      <c r="AP55" s="184"/>
      <c r="AQ55" s="184"/>
      <c r="AR55" s="184"/>
      <c r="AS55" s="184"/>
      <c r="AT55" s="185"/>
      <c r="AU55" s="89"/>
    </row>
    <row r="56" spans="1:47" s="80" customFormat="1" ht="12" customHeight="1" thickBot="1">
      <c r="A56" s="90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99"/>
      <c r="Y56" s="90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99"/>
    </row>
    <row r="57" spans="1:47" s="80" customFormat="1" ht="12" customHeight="1" thickTop="1" thickBot="1">
      <c r="A57" s="127"/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9"/>
      <c r="Y57" s="127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129"/>
    </row>
    <row r="58" spans="1:47" s="63" customFormat="1" ht="12.75" thickBot="1">
      <c r="A58" s="77">
        <f>+A45+1</f>
        <v>5</v>
      </c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62"/>
      <c r="Y58" s="77">
        <f>+Y45+1</f>
        <v>5</v>
      </c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62"/>
    </row>
    <row r="59" spans="1:47" s="63" customFormat="1" ht="12" customHeight="1">
      <c r="A59" s="60"/>
      <c r="B59" s="81" t="str">
        <f>IF(G58&gt;0,CONCATENATE("A. SALDO SEGÚN LIBROS AL ",TEXT('Datos Grales.'!$D$8,"dd/mm/yyyy")),"")</f>
        <v/>
      </c>
      <c r="C59" s="82"/>
      <c r="D59" s="82"/>
      <c r="E59" s="83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4"/>
      <c r="R59" s="192"/>
      <c r="S59" s="192"/>
      <c r="T59" s="192"/>
      <c r="U59" s="192"/>
      <c r="V59" s="193"/>
      <c r="W59" s="62"/>
      <c r="Y59" s="60"/>
      <c r="Z59" s="81" t="str">
        <f>IF(AE58&gt;0,CONCATENATE("A. SALDO SEGÚN LIBROS AL ",TEXT('Datos Grales.'!$D$8,"dd/mm/yyyy")),"")</f>
        <v/>
      </c>
      <c r="AA59" s="82"/>
      <c r="AB59" s="82"/>
      <c r="AC59" s="83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4"/>
      <c r="AP59" s="192"/>
      <c r="AQ59" s="192"/>
      <c r="AR59" s="192"/>
      <c r="AS59" s="192"/>
      <c r="AT59" s="193"/>
      <c r="AU59" s="62"/>
    </row>
    <row r="60" spans="1:47" s="74" customFormat="1" ht="12" customHeight="1">
      <c r="A60" s="72"/>
      <c r="B60" s="85" t="str">
        <f>IF(G58&gt;0,"(Se deberá adjuntar escaneo en formato .jpg o .pdf del folio con el último registro del periodo rendido)","")</f>
        <v/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86"/>
      <c r="W60" s="73"/>
      <c r="Y60" s="72"/>
      <c r="Z60" s="85" t="str">
        <f>IF(AE58&gt;0,"(Se deberá adjuntar escaneo en formato .jpg o .pdf del folio con el último registro del periodo rendido)","")</f>
        <v/>
      </c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86"/>
      <c r="AU60" s="73"/>
    </row>
    <row r="61" spans="1:47" s="63" customFormat="1" ht="12" customHeight="1">
      <c r="A61" s="60"/>
      <c r="B61" s="87" t="str">
        <f>IF(G58&gt;0,"B. PARTIDAS CONCILIATORIAS QUE SUMAN","")</f>
        <v/>
      </c>
      <c r="C61" s="61"/>
      <c r="D61" s="61"/>
      <c r="E61" s="78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93"/>
      <c r="Q61" s="93"/>
      <c r="R61" s="181"/>
      <c r="S61" s="181"/>
      <c r="T61" s="181"/>
      <c r="U61" s="181"/>
      <c r="V61" s="182"/>
      <c r="W61" s="62"/>
      <c r="Y61" s="60"/>
      <c r="Z61" s="87" t="str">
        <f>IF(AE58&gt;0,"B. PARTIDAS CONCILIATORIAS QUE SUMAN","")</f>
        <v/>
      </c>
      <c r="AA61" s="61"/>
      <c r="AB61" s="61"/>
      <c r="AC61" s="78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93"/>
      <c r="AO61" s="93"/>
      <c r="AP61" s="181"/>
      <c r="AQ61" s="181"/>
      <c r="AR61" s="181"/>
      <c r="AS61" s="181"/>
      <c r="AT61" s="182"/>
      <c r="AU61" s="62"/>
    </row>
    <row r="62" spans="1:47" s="74" customFormat="1" ht="12" customHeight="1">
      <c r="A62" s="72"/>
      <c r="B62" s="85" t="str">
        <f>IF(G58&gt;0,"(Se deberá adjuntar archivo .doc o .xls con detalle de conceptos y montos)","")</f>
        <v/>
      </c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86"/>
      <c r="W62" s="73"/>
      <c r="Y62" s="72"/>
      <c r="Z62" s="85" t="str">
        <f>IF(AE58&gt;0,"(Se deberá adjuntar archivo .doc o .xls con detalle de conceptos y montos)","")</f>
        <v/>
      </c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86"/>
      <c r="AU62" s="73"/>
    </row>
    <row r="63" spans="1:47" s="63" customFormat="1" ht="12" customHeight="1">
      <c r="A63" s="60"/>
      <c r="B63" s="87" t="str">
        <f>IF(G58&gt;0,"C. PARTIDAS CONCILIATORIAS QUE RESTAN","")</f>
        <v/>
      </c>
      <c r="C63" s="61"/>
      <c r="D63" s="61"/>
      <c r="E63" s="78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93"/>
      <c r="Q63" s="93"/>
      <c r="R63" s="181"/>
      <c r="S63" s="181"/>
      <c r="T63" s="181"/>
      <c r="U63" s="181"/>
      <c r="V63" s="182"/>
      <c r="W63" s="62"/>
      <c r="Y63" s="60"/>
      <c r="Z63" s="87" t="str">
        <f>IF(AE58&gt;0,"C. PARTIDAS CONCILIATORIAS QUE RESTAN","")</f>
        <v/>
      </c>
      <c r="AA63" s="61"/>
      <c r="AB63" s="61"/>
      <c r="AC63" s="78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93"/>
      <c r="AO63" s="93"/>
      <c r="AP63" s="181"/>
      <c r="AQ63" s="181"/>
      <c r="AR63" s="181"/>
      <c r="AS63" s="181"/>
      <c r="AT63" s="182"/>
      <c r="AU63" s="62"/>
    </row>
    <row r="64" spans="1:47" s="74" customFormat="1" ht="12" customHeight="1">
      <c r="A64" s="72"/>
      <c r="B64" s="85" t="str">
        <f>IF(G58&gt;0,"(Se deberá adjuntar archivo .doc o .xls con detalle de conceptos y montos)","")</f>
        <v/>
      </c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86"/>
      <c r="W64" s="73"/>
      <c r="Y64" s="72"/>
      <c r="Z64" s="85" t="str">
        <f>IF(AE58&gt;0,"(Se deberá adjuntar archivo .doc o .xls con detalle de conceptos y montos)","")</f>
        <v/>
      </c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86"/>
      <c r="AU64" s="73"/>
    </row>
    <row r="65" spans="1:47" s="63" customFormat="1" ht="12" customHeight="1">
      <c r="A65" s="60"/>
      <c r="B65" s="87" t="str">
        <f>IF(G58&gt;0,CONCATENATE("D. SALDO SEGÚN EXTRACTO BANCARIO AL ",TEXT('Datos Grales.'!$D$8,"dd/mm/yyyy")),"")</f>
        <v/>
      </c>
      <c r="C65" s="61"/>
      <c r="D65" s="61"/>
      <c r="E65" s="78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93"/>
      <c r="Q65" s="93"/>
      <c r="R65" s="181"/>
      <c r="S65" s="181"/>
      <c r="T65" s="181"/>
      <c r="U65" s="181"/>
      <c r="V65" s="182"/>
      <c r="W65" s="62"/>
      <c r="Y65" s="60"/>
      <c r="Z65" s="87" t="str">
        <f>IF(AE58&gt;0,CONCATENATE("D. SALDO SEGÚN EXTRACTO BANCARIO AL ",TEXT('Datos Grales.'!$D$8,"dd/mm/yyyy")),"")</f>
        <v/>
      </c>
      <c r="AA65" s="61"/>
      <c r="AB65" s="61"/>
      <c r="AC65" s="78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93"/>
      <c r="AO65" s="93"/>
      <c r="AP65" s="181"/>
      <c r="AQ65" s="181"/>
      <c r="AR65" s="181"/>
      <c r="AS65" s="181"/>
      <c r="AT65" s="182"/>
      <c r="AU65" s="62"/>
    </row>
    <row r="66" spans="1:47" s="74" customFormat="1" ht="12" customHeight="1">
      <c r="A66" s="72"/>
      <c r="B66" s="85" t="str">
        <f>IF(G58&gt;0,"(Se deberá adjuntar escaneo en formato .jpg o .pdf de certificación o extracto bancario respectivo)","")</f>
        <v/>
      </c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86"/>
      <c r="W66" s="73"/>
      <c r="Y66" s="72"/>
      <c r="Z66" s="85" t="str">
        <f>IF(AE58&gt;0,"(Se deberá adjuntar escaneo en formato .jpg o .pdf de certificación o extracto bancario respectivo)","")</f>
        <v/>
      </c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86"/>
      <c r="AU66" s="73"/>
    </row>
    <row r="67" spans="1:47" s="63" customFormat="1" ht="12" customHeight="1">
      <c r="A67" s="60"/>
      <c r="B67" s="87" t="str">
        <f>IF(G58&gt;0,"E. CONCILIACIÓN DE SALDOS AL CIERRE (A.+B.-C.-D.)","")</f>
        <v/>
      </c>
      <c r="C67" s="61"/>
      <c r="D67" s="61"/>
      <c r="E67" s="78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93"/>
      <c r="R67" s="187">
        <f>ROUND(+R59+R61-R63-R65,2)</f>
        <v>0</v>
      </c>
      <c r="S67" s="187"/>
      <c r="T67" s="187"/>
      <c r="U67" s="187"/>
      <c r="V67" s="188"/>
      <c r="W67" s="62"/>
      <c r="Y67" s="60"/>
      <c r="Z67" s="87" t="str">
        <f>IF(AE58&gt;0,"E. CONCILIACIÓN DE SALDOS AL CIERRE (A.+B.-C.-D.)","")</f>
        <v/>
      </c>
      <c r="AA67" s="61"/>
      <c r="AB67" s="61"/>
      <c r="AC67" s="78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93"/>
      <c r="AP67" s="187">
        <f>ROUND(+AP59+AP61-AP63-AP65,2)</f>
        <v>0</v>
      </c>
      <c r="AQ67" s="187"/>
      <c r="AR67" s="187"/>
      <c r="AS67" s="187"/>
      <c r="AT67" s="188"/>
      <c r="AU67" s="62"/>
    </row>
    <row r="68" spans="1:47" s="80" customFormat="1" ht="12" customHeight="1" thickBot="1">
      <c r="A68" s="88"/>
      <c r="B68" s="183" t="str">
        <f>IF(G58&gt;0,IF(R67=0,"CONCILIACIÓN CORRECTA","ATENCIÓN!! No se verifica la conciliación de los saldos. Verifique los importes."),"")</f>
        <v/>
      </c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5"/>
      <c r="W68" s="89"/>
      <c r="Y68" s="88"/>
      <c r="Z68" s="183" t="str">
        <f>IF(AE58&gt;0,IF(AP67=0,"CONCILIACIÓN CORRECTA","ATENCIÓN!! No se verifica la conciliación de los saldos. Verifique los importes."),"")</f>
        <v/>
      </c>
      <c r="AA68" s="184"/>
      <c r="AB68" s="184"/>
      <c r="AC68" s="184"/>
      <c r="AD68" s="184"/>
      <c r="AE68" s="184"/>
      <c r="AF68" s="184"/>
      <c r="AG68" s="184"/>
      <c r="AH68" s="184"/>
      <c r="AI68" s="184"/>
      <c r="AJ68" s="184"/>
      <c r="AK68" s="184"/>
      <c r="AL68" s="184"/>
      <c r="AM68" s="184"/>
      <c r="AN68" s="184"/>
      <c r="AO68" s="184"/>
      <c r="AP68" s="184"/>
      <c r="AQ68" s="184"/>
      <c r="AR68" s="184"/>
      <c r="AS68" s="184"/>
      <c r="AT68" s="185"/>
      <c r="AU68" s="89"/>
    </row>
    <row r="69" spans="1:47" s="63" customFormat="1" ht="12.75" thickBot="1">
      <c r="A69" s="77">
        <f>+A58+1</f>
        <v>6</v>
      </c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180"/>
      <c r="M69" s="180"/>
      <c r="N69" s="180"/>
      <c r="O69" s="180"/>
      <c r="P69" s="180"/>
      <c r="Q69" s="180"/>
      <c r="R69" s="180"/>
      <c r="S69" s="180"/>
      <c r="T69" s="180"/>
      <c r="U69" s="180"/>
      <c r="V69" s="180"/>
      <c r="W69" s="62"/>
      <c r="Y69" s="77">
        <f>+Y58+1</f>
        <v>6</v>
      </c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0"/>
      <c r="AK69" s="180"/>
      <c r="AL69" s="180"/>
      <c r="AM69" s="180"/>
      <c r="AN69" s="180"/>
      <c r="AO69" s="180"/>
      <c r="AP69" s="180"/>
      <c r="AQ69" s="180"/>
      <c r="AR69" s="180"/>
      <c r="AS69" s="180"/>
      <c r="AT69" s="180"/>
      <c r="AU69" s="62"/>
    </row>
    <row r="70" spans="1:47" s="63" customFormat="1" ht="12" customHeight="1">
      <c r="A70" s="60"/>
      <c r="B70" s="81" t="str">
        <f>IF(G69&gt;0,CONCATENATE("A. SALDO SEGÚN LIBROS AL ",TEXT('Datos Grales.'!$D$8,"dd/mm/yyyy")),"")</f>
        <v/>
      </c>
      <c r="C70" s="82"/>
      <c r="D70" s="82"/>
      <c r="E70" s="83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4"/>
      <c r="R70" s="192"/>
      <c r="S70" s="192"/>
      <c r="T70" s="192"/>
      <c r="U70" s="192"/>
      <c r="V70" s="193"/>
      <c r="W70" s="62"/>
      <c r="Y70" s="60"/>
      <c r="Z70" s="81" t="str">
        <f>IF(AE69&gt;0,CONCATENATE("A. SALDO SEGÚN LIBROS AL ",TEXT('Datos Grales.'!$D$8,"dd/mm/yyyy")),"")</f>
        <v/>
      </c>
      <c r="AA70" s="82"/>
      <c r="AB70" s="82"/>
      <c r="AC70" s="83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4"/>
      <c r="AP70" s="192"/>
      <c r="AQ70" s="192"/>
      <c r="AR70" s="192"/>
      <c r="AS70" s="192"/>
      <c r="AT70" s="193"/>
      <c r="AU70" s="62"/>
    </row>
    <row r="71" spans="1:47" s="74" customFormat="1" ht="12" customHeight="1">
      <c r="A71" s="72"/>
      <c r="B71" s="85" t="str">
        <f>IF(G69&gt;0,"(Se deberá adjuntar escaneo en formato .jpg o .pdf del folio con el último registro del periodo rendido)","")</f>
        <v/>
      </c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86"/>
      <c r="W71" s="73"/>
      <c r="Y71" s="72"/>
      <c r="Z71" s="85" t="str">
        <f>IF(AE69&gt;0,"(Se deberá adjuntar escaneo en formato .jpg o .pdf del folio con el último registro del periodo rendido)","")</f>
        <v/>
      </c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86"/>
      <c r="AU71" s="73"/>
    </row>
    <row r="72" spans="1:47" s="63" customFormat="1" ht="12" customHeight="1">
      <c r="A72" s="60"/>
      <c r="B72" s="87" t="str">
        <f>IF(G69&gt;0,"B. PARTIDAS CONCILIATORIAS QUE SUMAN","")</f>
        <v/>
      </c>
      <c r="C72" s="61"/>
      <c r="D72" s="61"/>
      <c r="E72" s="78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93"/>
      <c r="Q72" s="93"/>
      <c r="R72" s="181"/>
      <c r="S72" s="181"/>
      <c r="T72" s="181"/>
      <c r="U72" s="181"/>
      <c r="V72" s="182"/>
      <c r="W72" s="62"/>
      <c r="Y72" s="60"/>
      <c r="Z72" s="87" t="str">
        <f>IF(AE69&gt;0,"B. PARTIDAS CONCILIATORIAS QUE SUMAN","")</f>
        <v/>
      </c>
      <c r="AA72" s="61"/>
      <c r="AB72" s="61"/>
      <c r="AC72" s="78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93"/>
      <c r="AO72" s="93"/>
      <c r="AP72" s="181"/>
      <c r="AQ72" s="181"/>
      <c r="AR72" s="181"/>
      <c r="AS72" s="181"/>
      <c r="AT72" s="182"/>
      <c r="AU72" s="62"/>
    </row>
    <row r="73" spans="1:47" s="74" customFormat="1" ht="12" customHeight="1">
      <c r="A73" s="72"/>
      <c r="B73" s="85" t="str">
        <f>IF(G69&gt;0,"(Se deberá adjuntar archivo .doc o .xls con detalle de conceptos y montos)","")</f>
        <v/>
      </c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86"/>
      <c r="W73" s="73"/>
      <c r="Y73" s="72"/>
      <c r="Z73" s="85" t="str">
        <f>IF(AE69&gt;0,"(Se deberá adjuntar archivo .doc o .xls con detalle de conceptos y montos)","")</f>
        <v/>
      </c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86"/>
      <c r="AU73" s="73"/>
    </row>
    <row r="74" spans="1:47" s="63" customFormat="1" ht="12" customHeight="1">
      <c r="A74" s="60"/>
      <c r="B74" s="87" t="str">
        <f>IF(G69&gt;0,"C. PARTIDAS CONCILIATORIAS QUE RESTAN","")</f>
        <v/>
      </c>
      <c r="C74" s="61"/>
      <c r="D74" s="61"/>
      <c r="E74" s="78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93"/>
      <c r="Q74" s="93"/>
      <c r="R74" s="181"/>
      <c r="S74" s="181"/>
      <c r="T74" s="181"/>
      <c r="U74" s="181"/>
      <c r="V74" s="182"/>
      <c r="W74" s="62"/>
      <c r="Y74" s="60"/>
      <c r="Z74" s="87" t="str">
        <f>IF(AE69&gt;0,"C. PARTIDAS CONCILIATORIAS QUE RESTAN","")</f>
        <v/>
      </c>
      <c r="AA74" s="61"/>
      <c r="AB74" s="61"/>
      <c r="AC74" s="78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93"/>
      <c r="AO74" s="93"/>
      <c r="AP74" s="181"/>
      <c r="AQ74" s="181"/>
      <c r="AR74" s="181"/>
      <c r="AS74" s="181"/>
      <c r="AT74" s="182"/>
      <c r="AU74" s="62"/>
    </row>
    <row r="75" spans="1:47" s="74" customFormat="1" ht="12" customHeight="1">
      <c r="A75" s="72"/>
      <c r="B75" s="85" t="str">
        <f>IF(G69&gt;0,"(Se deberá adjuntar archivo .doc o .xls con detalle de conceptos y montos)","")</f>
        <v/>
      </c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86"/>
      <c r="W75" s="73"/>
      <c r="Y75" s="72"/>
      <c r="Z75" s="85" t="str">
        <f>IF(AE69&gt;0,"(Se deberá adjuntar archivo .doc o .xls con detalle de conceptos y montos)","")</f>
        <v/>
      </c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86"/>
      <c r="AU75" s="73"/>
    </row>
    <row r="76" spans="1:47" s="63" customFormat="1" ht="12" customHeight="1">
      <c r="A76" s="60"/>
      <c r="B76" s="87" t="str">
        <f>IF(G69&gt;0,CONCATENATE("D. SALDO SEGÚN EXTRACTO BANCARIO AL ",TEXT('Datos Grales.'!$D$8,"dd/mm/yyyy")),"")</f>
        <v/>
      </c>
      <c r="C76" s="61"/>
      <c r="D76" s="61"/>
      <c r="E76" s="78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93"/>
      <c r="Q76" s="93"/>
      <c r="R76" s="181"/>
      <c r="S76" s="181"/>
      <c r="T76" s="181"/>
      <c r="U76" s="181"/>
      <c r="V76" s="182"/>
      <c r="W76" s="62"/>
      <c r="Y76" s="60"/>
      <c r="Z76" s="87" t="str">
        <f>IF(AE69&gt;0,CONCATENATE("D. SALDO SEGÚN EXTRACTO BANCARIO AL ",TEXT('Datos Grales.'!$D$8,"dd/mm/yyyy")),"")</f>
        <v/>
      </c>
      <c r="AA76" s="61"/>
      <c r="AB76" s="61"/>
      <c r="AC76" s="78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93"/>
      <c r="AO76" s="93"/>
      <c r="AP76" s="181"/>
      <c r="AQ76" s="181"/>
      <c r="AR76" s="181"/>
      <c r="AS76" s="181"/>
      <c r="AT76" s="182"/>
      <c r="AU76" s="62"/>
    </row>
    <row r="77" spans="1:47" s="74" customFormat="1" ht="12" customHeight="1">
      <c r="A77" s="72"/>
      <c r="B77" s="85" t="str">
        <f>IF(G69&gt;0,"(Se deberá adjuntar escaneo en formato .jpg o .pdf de certificación o extracto bancario respectivo)","")</f>
        <v/>
      </c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86"/>
      <c r="W77" s="73"/>
      <c r="Y77" s="72"/>
      <c r="Z77" s="85" t="str">
        <f>IF(AE69&gt;0,"(Se deberá adjuntar escaneo en formato .jpg o .pdf de certificación o extracto bancario respectivo)","")</f>
        <v/>
      </c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86"/>
      <c r="AU77" s="73"/>
    </row>
    <row r="78" spans="1:47" s="63" customFormat="1" ht="12" customHeight="1">
      <c r="A78" s="60"/>
      <c r="B78" s="87" t="str">
        <f>IF(G69&gt;0,"E. CONCILIACIÓN DE SALDOS AL CIERRE (A.+B.-C.-D.)","")</f>
        <v/>
      </c>
      <c r="C78" s="61"/>
      <c r="D78" s="61"/>
      <c r="E78" s="78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93"/>
      <c r="R78" s="187">
        <f>ROUND(+R70+R72-R74-R76,2)</f>
        <v>0</v>
      </c>
      <c r="S78" s="187"/>
      <c r="T78" s="187"/>
      <c r="U78" s="187"/>
      <c r="V78" s="188"/>
      <c r="W78" s="62"/>
      <c r="Y78" s="60"/>
      <c r="Z78" s="87" t="str">
        <f>IF(AE69&gt;0,"E. CONCILIACIÓN DE SALDOS AL CIERRE (A.+B.-C.-D.)","")</f>
        <v/>
      </c>
      <c r="AA78" s="61"/>
      <c r="AB78" s="61"/>
      <c r="AC78" s="78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93"/>
      <c r="AP78" s="187">
        <f>ROUND(+AP70+AP72-AP74-AP76,2)</f>
        <v>0</v>
      </c>
      <c r="AQ78" s="187"/>
      <c r="AR78" s="187"/>
      <c r="AS78" s="187"/>
      <c r="AT78" s="188"/>
      <c r="AU78" s="62"/>
    </row>
    <row r="79" spans="1:47" s="80" customFormat="1" ht="12" customHeight="1" thickBot="1">
      <c r="A79" s="88"/>
      <c r="B79" s="183" t="str">
        <f>IF(G69&gt;0,IF(R78=0,"CONCILIACIÓN CORRECTA","ATENCIÓN!! No se verifica la conciliación de los saldos. Verifique los importes."),"")</f>
        <v/>
      </c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5"/>
      <c r="W79" s="89"/>
      <c r="Y79" s="88"/>
      <c r="Z79" s="183" t="str">
        <f>IF(AE69&gt;0,IF(AP78=0,"CONCILIACIÓN CORRECTA","ATENCIÓN!! No se verifica la conciliación de los saldos. Verifique los importes."),"")</f>
        <v/>
      </c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  <c r="AK79" s="184"/>
      <c r="AL79" s="184"/>
      <c r="AM79" s="184"/>
      <c r="AN79" s="184"/>
      <c r="AO79" s="184"/>
      <c r="AP79" s="184"/>
      <c r="AQ79" s="184"/>
      <c r="AR79" s="184"/>
      <c r="AS79" s="184"/>
      <c r="AT79" s="185"/>
      <c r="AU79" s="89"/>
    </row>
    <row r="80" spans="1:47" s="63" customFormat="1" ht="12.75" thickBot="1">
      <c r="A80" s="77">
        <f>+A69+1</f>
        <v>7</v>
      </c>
      <c r="B80" s="186"/>
      <c r="C80" s="186"/>
      <c r="D80" s="186"/>
      <c r="E80" s="186"/>
      <c r="F80" s="186"/>
      <c r="G80" s="186"/>
      <c r="H80" s="186"/>
      <c r="I80" s="186"/>
      <c r="J80" s="186"/>
      <c r="K80" s="186"/>
      <c r="L80" s="180"/>
      <c r="M80" s="180"/>
      <c r="N80" s="180"/>
      <c r="O80" s="180"/>
      <c r="P80" s="180"/>
      <c r="Q80" s="180"/>
      <c r="R80" s="180"/>
      <c r="S80" s="180"/>
      <c r="T80" s="180"/>
      <c r="U80" s="180"/>
      <c r="V80" s="180"/>
      <c r="W80" s="62"/>
      <c r="Y80" s="77">
        <f>+Y69+1</f>
        <v>7</v>
      </c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0"/>
      <c r="AK80" s="180"/>
      <c r="AL80" s="180"/>
      <c r="AM80" s="180"/>
      <c r="AN80" s="180"/>
      <c r="AO80" s="180"/>
      <c r="AP80" s="180"/>
      <c r="AQ80" s="180"/>
      <c r="AR80" s="180"/>
      <c r="AS80" s="180"/>
      <c r="AT80" s="180"/>
      <c r="AU80" s="62"/>
    </row>
    <row r="81" spans="1:47" s="63" customFormat="1" ht="12" customHeight="1">
      <c r="A81" s="60"/>
      <c r="B81" s="81" t="str">
        <f>IF(G80&gt;0,CONCATENATE("A. SALDO SEGÚN LIBROS AL ",TEXT('Datos Grales.'!$D$8,"dd/mm/yyyy")),"")</f>
        <v/>
      </c>
      <c r="C81" s="82"/>
      <c r="D81" s="82"/>
      <c r="E81" s="83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4"/>
      <c r="R81" s="192"/>
      <c r="S81" s="192"/>
      <c r="T81" s="192"/>
      <c r="U81" s="192"/>
      <c r="V81" s="193"/>
      <c r="W81" s="62"/>
      <c r="Y81" s="60"/>
      <c r="Z81" s="81" t="str">
        <f>IF(AE80&gt;0,CONCATENATE("A. SALDO SEGÚN LIBROS AL ",TEXT('Datos Grales.'!$D$8,"dd/mm/yyyy")),"")</f>
        <v/>
      </c>
      <c r="AA81" s="82"/>
      <c r="AB81" s="82"/>
      <c r="AC81" s="83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4"/>
      <c r="AP81" s="192"/>
      <c r="AQ81" s="192"/>
      <c r="AR81" s="192"/>
      <c r="AS81" s="192"/>
      <c r="AT81" s="193"/>
      <c r="AU81" s="62"/>
    </row>
    <row r="82" spans="1:47" s="74" customFormat="1" ht="12" customHeight="1">
      <c r="A82" s="72"/>
      <c r="B82" s="85" t="str">
        <f>IF(G80&gt;0,"(Se deberá adjuntar escaneo en formato .jpg o .pdf del folio con el último registro del periodo rendido)","")</f>
        <v/>
      </c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86"/>
      <c r="W82" s="73"/>
      <c r="Y82" s="72"/>
      <c r="Z82" s="85" t="str">
        <f>IF(AE80&gt;0,"(Se deberá adjuntar escaneo en formato .jpg o .pdf del folio con el último registro del periodo rendido)","")</f>
        <v/>
      </c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86"/>
      <c r="AU82" s="73"/>
    </row>
    <row r="83" spans="1:47" s="63" customFormat="1" ht="12" customHeight="1">
      <c r="A83" s="60"/>
      <c r="B83" s="87" t="str">
        <f>IF(G80&gt;0,"B. PARTIDAS CONCILIATORIAS QUE SUMAN","")</f>
        <v/>
      </c>
      <c r="C83" s="61"/>
      <c r="D83" s="61"/>
      <c r="E83" s="78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93"/>
      <c r="Q83" s="93"/>
      <c r="R83" s="181"/>
      <c r="S83" s="181"/>
      <c r="T83" s="181"/>
      <c r="U83" s="181"/>
      <c r="V83" s="182"/>
      <c r="W83" s="62"/>
      <c r="Y83" s="60"/>
      <c r="Z83" s="87" t="str">
        <f>IF(AE80&gt;0,"B. PARTIDAS CONCILIATORIAS QUE SUMAN","")</f>
        <v/>
      </c>
      <c r="AA83" s="61"/>
      <c r="AB83" s="61"/>
      <c r="AC83" s="78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93"/>
      <c r="AO83" s="93"/>
      <c r="AP83" s="181"/>
      <c r="AQ83" s="181"/>
      <c r="AR83" s="181"/>
      <c r="AS83" s="181"/>
      <c r="AT83" s="182"/>
      <c r="AU83" s="62"/>
    </row>
    <row r="84" spans="1:47" s="74" customFormat="1" ht="12" customHeight="1">
      <c r="A84" s="72"/>
      <c r="B84" s="85" t="str">
        <f>IF(G80&gt;0,"(Se deberá adjuntar archivo .doc o .xls con detalle de conceptos y montos)","")</f>
        <v/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86"/>
      <c r="W84" s="73"/>
      <c r="Y84" s="72"/>
      <c r="Z84" s="85" t="str">
        <f>IF(AE80&gt;0,"(Se deberá adjuntar archivo .doc o .xls con detalle de conceptos y montos)","")</f>
        <v/>
      </c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86"/>
      <c r="AU84" s="73"/>
    </row>
    <row r="85" spans="1:47" s="63" customFormat="1" ht="12" customHeight="1">
      <c r="A85" s="60"/>
      <c r="B85" s="87" t="str">
        <f>IF(G80&gt;0,"C. PARTIDAS CONCILIATORIAS QUE RESTAN","")</f>
        <v/>
      </c>
      <c r="C85" s="61"/>
      <c r="D85" s="61"/>
      <c r="E85" s="78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93"/>
      <c r="Q85" s="93"/>
      <c r="R85" s="181"/>
      <c r="S85" s="181"/>
      <c r="T85" s="181"/>
      <c r="U85" s="181"/>
      <c r="V85" s="182"/>
      <c r="W85" s="62"/>
      <c r="Y85" s="60"/>
      <c r="Z85" s="87" t="str">
        <f>IF(AE80&gt;0,"C. PARTIDAS CONCILIATORIAS QUE RESTAN","")</f>
        <v/>
      </c>
      <c r="AA85" s="61"/>
      <c r="AB85" s="61"/>
      <c r="AC85" s="78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93"/>
      <c r="AO85" s="93"/>
      <c r="AP85" s="181"/>
      <c r="AQ85" s="181"/>
      <c r="AR85" s="181"/>
      <c r="AS85" s="181"/>
      <c r="AT85" s="182"/>
      <c r="AU85" s="62"/>
    </row>
    <row r="86" spans="1:47" s="74" customFormat="1" ht="12" customHeight="1">
      <c r="A86" s="72"/>
      <c r="B86" s="85" t="str">
        <f>IF(G80&gt;0,"(Se deberá adjuntar archivo .doc o .xls con detalle de conceptos y montos)","")</f>
        <v/>
      </c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86"/>
      <c r="W86" s="73"/>
      <c r="Y86" s="72"/>
      <c r="Z86" s="85" t="str">
        <f>IF(AE80&gt;0,"(Se deberá adjuntar archivo .doc o .xls con detalle de conceptos y montos)","")</f>
        <v/>
      </c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86"/>
      <c r="AU86" s="73"/>
    </row>
    <row r="87" spans="1:47" s="63" customFormat="1" ht="12" customHeight="1">
      <c r="A87" s="60"/>
      <c r="B87" s="87" t="str">
        <f>IF(G80&gt;0,CONCATENATE("D. SALDO SEGÚN EXTRACTO BANCARIO AL ",TEXT('Datos Grales.'!$D$8,"dd/mm/yyyy")),"")</f>
        <v/>
      </c>
      <c r="C87" s="61"/>
      <c r="D87" s="61"/>
      <c r="E87" s="78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93"/>
      <c r="Q87" s="93"/>
      <c r="R87" s="181"/>
      <c r="S87" s="181"/>
      <c r="T87" s="181"/>
      <c r="U87" s="181"/>
      <c r="V87" s="182"/>
      <c r="W87" s="62"/>
      <c r="Y87" s="60"/>
      <c r="Z87" s="87" t="str">
        <f>IF(AE80&gt;0,CONCATENATE("D. SALDO SEGÚN EXTRACTO BANCARIO AL ",TEXT('Datos Grales.'!$D$8,"dd/mm/yyyy")),"")</f>
        <v/>
      </c>
      <c r="AA87" s="61"/>
      <c r="AB87" s="61"/>
      <c r="AC87" s="78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93"/>
      <c r="AO87" s="93"/>
      <c r="AP87" s="181"/>
      <c r="AQ87" s="181"/>
      <c r="AR87" s="181"/>
      <c r="AS87" s="181"/>
      <c r="AT87" s="182"/>
      <c r="AU87" s="62"/>
    </row>
    <row r="88" spans="1:47" s="74" customFormat="1" ht="12" customHeight="1">
      <c r="A88" s="72"/>
      <c r="B88" s="85" t="str">
        <f>IF(G80&gt;0,"(Se deberá adjuntar escaneo en formato .jpg o .pdf de certificación o extracto bancario respectivo)","")</f>
        <v/>
      </c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86"/>
      <c r="W88" s="73"/>
      <c r="Y88" s="72"/>
      <c r="Z88" s="85" t="str">
        <f>IF(AE80&gt;0,"(Se deberá adjuntar escaneo en formato .jpg o .pdf de certificación o extracto bancario respectivo)","")</f>
        <v/>
      </c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86"/>
      <c r="AU88" s="73"/>
    </row>
    <row r="89" spans="1:47" s="63" customFormat="1" ht="12" customHeight="1">
      <c r="A89" s="60"/>
      <c r="B89" s="87" t="str">
        <f>IF(G80&gt;0,"E. CONCILIACIÓN DE SALDOS AL CIERRE (A.+B.-C.-D.)","")</f>
        <v/>
      </c>
      <c r="C89" s="61"/>
      <c r="D89" s="61"/>
      <c r="E89" s="78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93"/>
      <c r="R89" s="187">
        <f>ROUND(+R81+R83-R85-R87,2)</f>
        <v>0</v>
      </c>
      <c r="S89" s="187"/>
      <c r="T89" s="187"/>
      <c r="U89" s="187"/>
      <c r="V89" s="188"/>
      <c r="W89" s="62"/>
      <c r="Y89" s="60"/>
      <c r="Z89" s="87" t="str">
        <f>IF(AE80&gt;0,"E. CONCILIACIÓN DE SALDOS AL CIERRE (A.+B.-C.-D.)","")</f>
        <v/>
      </c>
      <c r="AA89" s="61"/>
      <c r="AB89" s="61"/>
      <c r="AC89" s="78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93"/>
      <c r="AP89" s="187">
        <f>ROUND(+AP81+AP83-AP85-AP87,2)</f>
        <v>0</v>
      </c>
      <c r="AQ89" s="187"/>
      <c r="AR89" s="187"/>
      <c r="AS89" s="187"/>
      <c r="AT89" s="188"/>
      <c r="AU89" s="62"/>
    </row>
    <row r="90" spans="1:47" s="80" customFormat="1" ht="12" customHeight="1" thickBot="1">
      <c r="A90" s="88"/>
      <c r="B90" s="183" t="str">
        <f>IF(G80&gt;0,IF(R89=0,"CONCILIACIÓN CORRECTA","ATENCIÓN!! No se verifica la conciliación de los saldos. Verifique los importes."),"")</f>
        <v/>
      </c>
      <c r="C90" s="184"/>
      <c r="D90" s="184"/>
      <c r="E90" s="184"/>
      <c r="F90" s="184"/>
      <c r="G90" s="184"/>
      <c r="H90" s="184"/>
      <c r="I90" s="184"/>
      <c r="J90" s="184"/>
      <c r="K90" s="184"/>
      <c r="L90" s="184"/>
      <c r="M90" s="184"/>
      <c r="N90" s="184"/>
      <c r="O90" s="184"/>
      <c r="P90" s="184"/>
      <c r="Q90" s="184"/>
      <c r="R90" s="184"/>
      <c r="S90" s="184"/>
      <c r="T90" s="184"/>
      <c r="U90" s="184"/>
      <c r="V90" s="185"/>
      <c r="W90" s="89"/>
      <c r="Y90" s="88"/>
      <c r="Z90" s="183" t="str">
        <f>IF(AE80&gt;0,IF(AP89=0,"CONCILIACIÓN CORRECTA","ATENCIÓN!! No se verifica la conciliación de los saldos. Verifique los importes."),"")</f>
        <v/>
      </c>
      <c r="AA90" s="184"/>
      <c r="AB90" s="184"/>
      <c r="AC90" s="184"/>
      <c r="AD90" s="184"/>
      <c r="AE90" s="184"/>
      <c r="AF90" s="184"/>
      <c r="AG90" s="184"/>
      <c r="AH90" s="184"/>
      <c r="AI90" s="184"/>
      <c r="AJ90" s="184"/>
      <c r="AK90" s="184"/>
      <c r="AL90" s="184"/>
      <c r="AM90" s="184"/>
      <c r="AN90" s="184"/>
      <c r="AO90" s="184"/>
      <c r="AP90" s="184"/>
      <c r="AQ90" s="184"/>
      <c r="AR90" s="184"/>
      <c r="AS90" s="184"/>
      <c r="AT90" s="185"/>
      <c r="AU90" s="89"/>
    </row>
    <row r="91" spans="1:47" s="63" customFormat="1" ht="12.75" thickBot="1">
      <c r="A91" s="77">
        <f>+A80+1</f>
        <v>8</v>
      </c>
      <c r="B91" s="186"/>
      <c r="C91" s="186"/>
      <c r="D91" s="186"/>
      <c r="E91" s="186"/>
      <c r="F91" s="186"/>
      <c r="G91" s="186"/>
      <c r="H91" s="186"/>
      <c r="I91" s="186"/>
      <c r="J91" s="186"/>
      <c r="K91" s="186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0"/>
      <c r="W91" s="62"/>
      <c r="Y91" s="77">
        <f>+Y80+1</f>
        <v>8</v>
      </c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0"/>
      <c r="AK91" s="180"/>
      <c r="AL91" s="180"/>
      <c r="AM91" s="180"/>
      <c r="AN91" s="180"/>
      <c r="AO91" s="180"/>
      <c r="AP91" s="180"/>
      <c r="AQ91" s="180"/>
      <c r="AR91" s="180"/>
      <c r="AS91" s="180"/>
      <c r="AT91" s="180"/>
      <c r="AU91" s="62"/>
    </row>
    <row r="92" spans="1:47" s="63" customFormat="1" ht="12" customHeight="1">
      <c r="A92" s="60"/>
      <c r="B92" s="81" t="str">
        <f>IF(G91&gt;0,CONCATENATE("A. SALDO SEGÚN LIBROS AL ",TEXT('Datos Grales.'!$D$8,"dd/mm/yyyy")),"")</f>
        <v/>
      </c>
      <c r="C92" s="82"/>
      <c r="D92" s="82"/>
      <c r="E92" s="83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4"/>
      <c r="R92" s="192"/>
      <c r="S92" s="192"/>
      <c r="T92" s="192"/>
      <c r="U92" s="192"/>
      <c r="V92" s="193"/>
      <c r="W92" s="62"/>
      <c r="Y92" s="60"/>
      <c r="Z92" s="81" t="str">
        <f>IF(AE91&gt;0,CONCATENATE("A. SALDO SEGÚN LIBROS AL ",TEXT('Datos Grales.'!$D$8,"dd/mm/yyyy")),"")</f>
        <v/>
      </c>
      <c r="AA92" s="82"/>
      <c r="AB92" s="82"/>
      <c r="AC92" s="83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N92" s="82"/>
      <c r="AO92" s="84"/>
      <c r="AP92" s="192"/>
      <c r="AQ92" s="192"/>
      <c r="AR92" s="192"/>
      <c r="AS92" s="192"/>
      <c r="AT92" s="193"/>
      <c r="AU92" s="62"/>
    </row>
    <row r="93" spans="1:47" s="74" customFormat="1" ht="12" customHeight="1">
      <c r="A93" s="72"/>
      <c r="B93" s="85" t="str">
        <f>IF(G91&gt;0,"(Se deberá adjuntar escaneo en formato .jpg o .pdf del folio con el último registro del periodo rendido)","")</f>
        <v/>
      </c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86"/>
      <c r="W93" s="73"/>
      <c r="Y93" s="72"/>
      <c r="Z93" s="85" t="str">
        <f>IF(AE91&gt;0,"(Se deberá adjuntar escaneo en formato .jpg o .pdf del folio con el último registro del periodo rendido)","")</f>
        <v/>
      </c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86"/>
      <c r="AU93" s="73"/>
    </row>
    <row r="94" spans="1:47" s="63" customFormat="1" ht="12" customHeight="1">
      <c r="A94" s="60"/>
      <c r="B94" s="87" t="str">
        <f>IF(G91&gt;0,"B. PARTIDAS CONCILIATORIAS QUE SUMAN","")</f>
        <v/>
      </c>
      <c r="C94" s="61"/>
      <c r="D94" s="61"/>
      <c r="E94" s="78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93"/>
      <c r="Q94" s="93"/>
      <c r="R94" s="181"/>
      <c r="S94" s="181"/>
      <c r="T94" s="181"/>
      <c r="U94" s="181"/>
      <c r="V94" s="182"/>
      <c r="W94" s="62"/>
      <c r="Y94" s="60"/>
      <c r="Z94" s="87" t="str">
        <f>IF(AE91&gt;0,"B. PARTIDAS CONCILIATORIAS QUE SUMAN","")</f>
        <v/>
      </c>
      <c r="AA94" s="61"/>
      <c r="AB94" s="61"/>
      <c r="AC94" s="78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93"/>
      <c r="AO94" s="93"/>
      <c r="AP94" s="181"/>
      <c r="AQ94" s="181"/>
      <c r="AR94" s="181"/>
      <c r="AS94" s="181"/>
      <c r="AT94" s="182"/>
      <c r="AU94" s="62"/>
    </row>
    <row r="95" spans="1:47" s="74" customFormat="1" ht="12" customHeight="1">
      <c r="A95" s="72"/>
      <c r="B95" s="85" t="str">
        <f>IF(G91&gt;0,"(Se deberá adjuntar archivo .doc o .xls con detalle de conceptos y montos)","")</f>
        <v/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86"/>
      <c r="W95" s="73"/>
      <c r="Y95" s="72"/>
      <c r="Z95" s="85" t="str">
        <f>IF(AE91&gt;0,"(Se deberá adjuntar archivo .doc o .xls con detalle de conceptos y montos)","")</f>
        <v/>
      </c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86"/>
      <c r="AU95" s="73"/>
    </row>
    <row r="96" spans="1:47" s="63" customFormat="1" ht="12" customHeight="1">
      <c r="A96" s="60"/>
      <c r="B96" s="87" t="str">
        <f>IF(G91&gt;0,"C. PARTIDAS CONCILIATORIAS QUE RESTAN","")</f>
        <v/>
      </c>
      <c r="C96" s="61"/>
      <c r="D96" s="61"/>
      <c r="E96" s="78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93"/>
      <c r="Q96" s="93"/>
      <c r="R96" s="181"/>
      <c r="S96" s="181"/>
      <c r="T96" s="181"/>
      <c r="U96" s="181"/>
      <c r="V96" s="182"/>
      <c r="W96" s="62"/>
      <c r="Y96" s="60"/>
      <c r="Z96" s="87" t="str">
        <f>IF(AE91&gt;0,"C. PARTIDAS CONCILIATORIAS QUE RESTAN","")</f>
        <v/>
      </c>
      <c r="AA96" s="61"/>
      <c r="AB96" s="61"/>
      <c r="AC96" s="78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93"/>
      <c r="AO96" s="93"/>
      <c r="AP96" s="181"/>
      <c r="AQ96" s="181"/>
      <c r="AR96" s="181"/>
      <c r="AS96" s="181"/>
      <c r="AT96" s="182"/>
      <c r="AU96" s="62"/>
    </row>
    <row r="97" spans="1:47" s="74" customFormat="1" ht="12" customHeight="1">
      <c r="A97" s="72"/>
      <c r="B97" s="85" t="str">
        <f>IF(G91&gt;0,"(Se deberá adjuntar archivo .doc o .xls con detalle de conceptos y montos)","")</f>
        <v/>
      </c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86"/>
      <c r="W97" s="73"/>
      <c r="Y97" s="72"/>
      <c r="Z97" s="85" t="str">
        <f>IF(AE91&gt;0,"(Se deberá adjuntar archivo .doc o .xls con detalle de conceptos y montos)","")</f>
        <v/>
      </c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86"/>
      <c r="AU97" s="73"/>
    </row>
    <row r="98" spans="1:47" s="63" customFormat="1" ht="12" customHeight="1">
      <c r="A98" s="60"/>
      <c r="B98" s="87" t="str">
        <f>IF(G91&gt;0,CONCATENATE("D. SALDO SEGÚN EXTRACTO BANCARIO AL ",TEXT('Datos Grales.'!$D$8,"dd/mm/yyyy")),"")</f>
        <v/>
      </c>
      <c r="C98" s="61"/>
      <c r="D98" s="61"/>
      <c r="E98" s="78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93"/>
      <c r="Q98" s="93"/>
      <c r="R98" s="181"/>
      <c r="S98" s="181"/>
      <c r="T98" s="181"/>
      <c r="U98" s="181"/>
      <c r="V98" s="182"/>
      <c r="W98" s="62"/>
      <c r="Y98" s="60"/>
      <c r="Z98" s="87" t="str">
        <f>IF(AE91&gt;0,CONCATENATE("D. SALDO SEGÚN EXTRACTO BANCARIO AL ",TEXT('Datos Grales.'!$D$8,"dd/mm/yyyy")),"")</f>
        <v/>
      </c>
      <c r="AA98" s="61"/>
      <c r="AB98" s="61"/>
      <c r="AC98" s="78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93"/>
      <c r="AO98" s="93"/>
      <c r="AP98" s="181"/>
      <c r="AQ98" s="181"/>
      <c r="AR98" s="181"/>
      <c r="AS98" s="181"/>
      <c r="AT98" s="182"/>
      <c r="AU98" s="62"/>
    </row>
    <row r="99" spans="1:47" s="74" customFormat="1" ht="12" customHeight="1">
      <c r="A99" s="72"/>
      <c r="B99" s="85" t="str">
        <f>IF(G91&gt;0,"(Se deberá adjuntar escaneo en formato .jpg o .pdf de certificación o extracto bancario respectivo)","")</f>
        <v/>
      </c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86"/>
      <c r="W99" s="73"/>
      <c r="Y99" s="72"/>
      <c r="Z99" s="85" t="str">
        <f>IF(AE91&gt;0,"(Se deberá adjuntar escaneo en formato .jpg o .pdf de certificación o extracto bancario respectivo)","")</f>
        <v/>
      </c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86"/>
      <c r="AU99" s="73"/>
    </row>
    <row r="100" spans="1:47" s="63" customFormat="1" ht="12" customHeight="1">
      <c r="A100" s="60"/>
      <c r="B100" s="87" t="str">
        <f>IF(G91&gt;0,"E. CONCILIACIÓN DE SALDOS AL CIERRE (A.+B.-C.-D.)","")</f>
        <v/>
      </c>
      <c r="C100" s="61"/>
      <c r="D100" s="61"/>
      <c r="E100" s="78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93"/>
      <c r="R100" s="187">
        <f>ROUND(+R92+R94-R96-R98,2)</f>
        <v>0</v>
      </c>
      <c r="S100" s="187"/>
      <c r="T100" s="187"/>
      <c r="U100" s="187"/>
      <c r="V100" s="188"/>
      <c r="W100" s="62"/>
      <c r="Y100" s="60"/>
      <c r="Z100" s="87" t="str">
        <f>IF(AE91&gt;0,"E. CONCILIACIÓN DE SALDOS AL CIERRE (A.+B.-C.-D.)","")</f>
        <v/>
      </c>
      <c r="AA100" s="61"/>
      <c r="AB100" s="61"/>
      <c r="AC100" s="78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93"/>
      <c r="AP100" s="187">
        <f>ROUND(+AP92+AP94-AP96-AP98,2)</f>
        <v>0</v>
      </c>
      <c r="AQ100" s="187"/>
      <c r="AR100" s="187"/>
      <c r="AS100" s="187"/>
      <c r="AT100" s="188"/>
      <c r="AU100" s="62"/>
    </row>
    <row r="101" spans="1:47" s="80" customFormat="1" ht="12" customHeight="1" thickBot="1">
      <c r="A101" s="88"/>
      <c r="B101" s="183" t="str">
        <f>IF(G91&gt;0,IF(R100=0,"CONCILIACIÓN CORRECTA","ATENCIÓN!! No se verifica la conciliación de los saldos. Verifique los importes."),"")</f>
        <v/>
      </c>
      <c r="C101" s="184"/>
      <c r="D101" s="184"/>
      <c r="E101" s="184"/>
      <c r="F101" s="184"/>
      <c r="G101" s="184"/>
      <c r="H101" s="184"/>
      <c r="I101" s="184"/>
      <c r="J101" s="184"/>
      <c r="K101" s="184"/>
      <c r="L101" s="184"/>
      <c r="M101" s="184"/>
      <c r="N101" s="184"/>
      <c r="O101" s="184"/>
      <c r="P101" s="184"/>
      <c r="Q101" s="184"/>
      <c r="R101" s="184"/>
      <c r="S101" s="184"/>
      <c r="T101" s="184"/>
      <c r="U101" s="184"/>
      <c r="V101" s="185"/>
      <c r="W101" s="89"/>
      <c r="Y101" s="88"/>
      <c r="Z101" s="183" t="str">
        <f>IF(AE91&gt;0,IF(AP100=0,"CONCILIACIÓN CORRECTA","ATENCIÓN!! No se verifica la conciliación de los saldos. Verifique los importes."),"")</f>
        <v/>
      </c>
      <c r="AA101" s="184"/>
      <c r="AB101" s="184"/>
      <c r="AC101" s="184"/>
      <c r="AD101" s="184"/>
      <c r="AE101" s="184"/>
      <c r="AF101" s="184"/>
      <c r="AG101" s="184"/>
      <c r="AH101" s="184"/>
      <c r="AI101" s="184"/>
      <c r="AJ101" s="184"/>
      <c r="AK101" s="184"/>
      <c r="AL101" s="184"/>
      <c r="AM101" s="184"/>
      <c r="AN101" s="184"/>
      <c r="AO101" s="184"/>
      <c r="AP101" s="184"/>
      <c r="AQ101" s="184"/>
      <c r="AR101" s="184"/>
      <c r="AS101" s="184"/>
      <c r="AT101" s="185"/>
      <c r="AU101" s="89"/>
    </row>
    <row r="102" spans="1:47" s="63" customFormat="1" ht="12.75" thickBot="1">
      <c r="A102" s="77">
        <f>+A91+1</f>
        <v>9</v>
      </c>
      <c r="B102" s="186"/>
      <c r="C102" s="186"/>
      <c r="D102" s="186"/>
      <c r="E102" s="186"/>
      <c r="F102" s="186"/>
      <c r="G102" s="186"/>
      <c r="H102" s="186"/>
      <c r="I102" s="186"/>
      <c r="J102" s="186"/>
      <c r="K102" s="186"/>
      <c r="L102" s="180"/>
      <c r="M102" s="180"/>
      <c r="N102" s="180"/>
      <c r="O102" s="180"/>
      <c r="P102" s="180"/>
      <c r="Q102" s="180"/>
      <c r="R102" s="180"/>
      <c r="S102" s="180"/>
      <c r="T102" s="180"/>
      <c r="U102" s="180"/>
      <c r="V102" s="180"/>
      <c r="W102" s="62"/>
      <c r="Y102" s="77">
        <f>+Y91+1</f>
        <v>9</v>
      </c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0"/>
      <c r="AK102" s="180"/>
      <c r="AL102" s="180"/>
      <c r="AM102" s="180"/>
      <c r="AN102" s="180"/>
      <c r="AO102" s="180"/>
      <c r="AP102" s="180"/>
      <c r="AQ102" s="180"/>
      <c r="AR102" s="180"/>
      <c r="AS102" s="180"/>
      <c r="AT102" s="180"/>
      <c r="AU102" s="62"/>
    </row>
    <row r="103" spans="1:47" s="63" customFormat="1" ht="12" customHeight="1">
      <c r="A103" s="60"/>
      <c r="B103" s="81" t="str">
        <f>IF(G102&gt;0,CONCATENATE("A. SALDO SEGÚN LIBROS AL ",TEXT('Datos Grales.'!$D$8,"dd/mm/yyyy")),"")</f>
        <v/>
      </c>
      <c r="C103" s="82"/>
      <c r="D103" s="82"/>
      <c r="E103" s="83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4"/>
      <c r="R103" s="192"/>
      <c r="S103" s="192"/>
      <c r="T103" s="192"/>
      <c r="U103" s="192"/>
      <c r="V103" s="193"/>
      <c r="W103" s="62"/>
      <c r="Y103" s="60"/>
      <c r="Z103" s="81" t="str">
        <f>IF(AE102&gt;0,CONCATENATE("A. SALDO SEGÚN LIBROS AL ",TEXT('Datos Grales.'!$D$8,"dd/mm/yyyy")),"")</f>
        <v/>
      </c>
      <c r="AA103" s="82"/>
      <c r="AB103" s="82"/>
      <c r="AC103" s="83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4"/>
      <c r="AP103" s="192"/>
      <c r="AQ103" s="192"/>
      <c r="AR103" s="192"/>
      <c r="AS103" s="192"/>
      <c r="AT103" s="193"/>
      <c r="AU103" s="62"/>
    </row>
    <row r="104" spans="1:47" s="74" customFormat="1" ht="12" customHeight="1">
      <c r="A104" s="72"/>
      <c r="B104" s="85" t="str">
        <f>IF(G102&gt;0,"(Se deberá adjuntar escaneo en formato .jpg o .pdf del folio con el último registro del periodo rendido)","")</f>
        <v/>
      </c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86"/>
      <c r="W104" s="73"/>
      <c r="Y104" s="72"/>
      <c r="Z104" s="85" t="str">
        <f>IF(AE102&gt;0,"(Se deberá adjuntar escaneo en formato .jpg o .pdf del folio con el último registro del periodo rendido)","")</f>
        <v/>
      </c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  <c r="AS104" s="71"/>
      <c r="AT104" s="86"/>
      <c r="AU104" s="73"/>
    </row>
    <row r="105" spans="1:47" s="63" customFormat="1" ht="12" customHeight="1">
      <c r="A105" s="60"/>
      <c r="B105" s="87" t="str">
        <f>IF(G102&gt;0,"B. PARTIDAS CONCILIATORIAS QUE SUMAN","")</f>
        <v/>
      </c>
      <c r="C105" s="61"/>
      <c r="D105" s="61"/>
      <c r="E105" s="78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93"/>
      <c r="Q105" s="93"/>
      <c r="R105" s="181"/>
      <c r="S105" s="181"/>
      <c r="T105" s="181"/>
      <c r="U105" s="181"/>
      <c r="V105" s="182"/>
      <c r="W105" s="62"/>
      <c r="Y105" s="60"/>
      <c r="Z105" s="87" t="str">
        <f>IF(AE102&gt;0,"B. PARTIDAS CONCILIATORIAS QUE SUMAN","")</f>
        <v/>
      </c>
      <c r="AA105" s="61"/>
      <c r="AB105" s="61"/>
      <c r="AC105" s="78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93"/>
      <c r="AO105" s="93"/>
      <c r="AP105" s="181"/>
      <c r="AQ105" s="181"/>
      <c r="AR105" s="181"/>
      <c r="AS105" s="181"/>
      <c r="AT105" s="182"/>
      <c r="AU105" s="62"/>
    </row>
    <row r="106" spans="1:47" s="74" customFormat="1" ht="12" customHeight="1">
      <c r="A106" s="72"/>
      <c r="B106" s="85" t="str">
        <f>IF(G102&gt;0,"(Se deberá adjuntar archivo .doc o .xls con detalle de conceptos y montos)","")</f>
        <v/>
      </c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86"/>
      <c r="W106" s="73"/>
      <c r="Y106" s="72"/>
      <c r="Z106" s="85" t="str">
        <f>IF(AE102&gt;0,"(Se deberá adjuntar archivo .doc o .xls con detalle de conceptos y montos)","")</f>
        <v/>
      </c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86"/>
      <c r="AU106" s="73"/>
    </row>
    <row r="107" spans="1:47" s="63" customFormat="1" ht="12" customHeight="1">
      <c r="A107" s="60"/>
      <c r="B107" s="87" t="str">
        <f>IF(G102&gt;0,"C. PARTIDAS CONCILIATORIAS QUE RESTAN","")</f>
        <v/>
      </c>
      <c r="C107" s="61"/>
      <c r="D107" s="61"/>
      <c r="E107" s="78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93"/>
      <c r="Q107" s="93"/>
      <c r="R107" s="181"/>
      <c r="S107" s="181"/>
      <c r="T107" s="181"/>
      <c r="U107" s="181"/>
      <c r="V107" s="182"/>
      <c r="W107" s="62"/>
      <c r="Y107" s="60"/>
      <c r="Z107" s="87" t="str">
        <f>IF(AE102&gt;0,"C. PARTIDAS CONCILIATORIAS QUE RESTAN","")</f>
        <v/>
      </c>
      <c r="AA107" s="61"/>
      <c r="AB107" s="61"/>
      <c r="AC107" s="78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93"/>
      <c r="AO107" s="93"/>
      <c r="AP107" s="181"/>
      <c r="AQ107" s="181"/>
      <c r="AR107" s="181"/>
      <c r="AS107" s="181"/>
      <c r="AT107" s="182"/>
      <c r="AU107" s="62"/>
    </row>
    <row r="108" spans="1:47" s="74" customFormat="1" ht="12" customHeight="1">
      <c r="A108" s="72"/>
      <c r="B108" s="85" t="str">
        <f>IF(G102&gt;0,"(Se deberá adjuntar archivo .doc o .xls con detalle de conceptos y montos)","")</f>
        <v/>
      </c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86"/>
      <c r="W108" s="73"/>
      <c r="Y108" s="72"/>
      <c r="Z108" s="85" t="str">
        <f>IF(AE102&gt;0,"(Se deberá adjuntar archivo .doc o .xls con detalle de conceptos y montos)","")</f>
        <v/>
      </c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  <c r="AS108" s="71"/>
      <c r="AT108" s="86"/>
      <c r="AU108" s="73"/>
    </row>
    <row r="109" spans="1:47" s="63" customFormat="1" ht="12" customHeight="1">
      <c r="A109" s="60"/>
      <c r="B109" s="87" t="str">
        <f>IF(G102&gt;0,CONCATENATE("D. SALDO SEGÚN EXTRACTO BANCARIO AL ",TEXT('Datos Grales.'!$D$8,"dd/mm/yyyy")),"")</f>
        <v/>
      </c>
      <c r="C109" s="61"/>
      <c r="D109" s="61"/>
      <c r="E109" s="78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93"/>
      <c r="Q109" s="93"/>
      <c r="R109" s="181"/>
      <c r="S109" s="181"/>
      <c r="T109" s="181"/>
      <c r="U109" s="181"/>
      <c r="V109" s="182"/>
      <c r="W109" s="62"/>
      <c r="Y109" s="60"/>
      <c r="Z109" s="87" t="str">
        <f>IF(AE102&gt;0,CONCATENATE("D. SALDO SEGÚN EXTRACTO BANCARIO AL ",TEXT('Datos Grales.'!$D$8,"dd/mm/yyyy")),"")</f>
        <v/>
      </c>
      <c r="AA109" s="61"/>
      <c r="AB109" s="61"/>
      <c r="AC109" s="78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93"/>
      <c r="AO109" s="93"/>
      <c r="AP109" s="181"/>
      <c r="AQ109" s="181"/>
      <c r="AR109" s="181"/>
      <c r="AS109" s="181"/>
      <c r="AT109" s="182"/>
      <c r="AU109" s="62"/>
    </row>
    <row r="110" spans="1:47" s="74" customFormat="1" ht="12" customHeight="1">
      <c r="A110" s="72"/>
      <c r="B110" s="85" t="str">
        <f>IF(G102&gt;0,"(Se deberá adjuntar escaneo en formato .jpg o .pdf de certificación o extracto bancario respectivo)","")</f>
        <v/>
      </c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86"/>
      <c r="W110" s="73"/>
      <c r="Y110" s="72"/>
      <c r="Z110" s="85" t="str">
        <f>IF(AE102&gt;0,"(Se deberá adjuntar escaneo en formato .jpg o .pdf de certificación o extracto bancario respectivo)","")</f>
        <v/>
      </c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86"/>
      <c r="AU110" s="73"/>
    </row>
    <row r="111" spans="1:47" s="63" customFormat="1" ht="12" customHeight="1">
      <c r="A111" s="60"/>
      <c r="B111" s="87" t="str">
        <f>IF(G102&gt;0,"E. CONCILIACIÓN DE SALDOS AL CIERRE (A.+B.-C.-D.)","")</f>
        <v/>
      </c>
      <c r="C111" s="61"/>
      <c r="D111" s="61"/>
      <c r="E111" s="78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93"/>
      <c r="R111" s="187">
        <f>ROUND(+R103+R105-R107-R109,2)</f>
        <v>0</v>
      </c>
      <c r="S111" s="187"/>
      <c r="T111" s="187"/>
      <c r="U111" s="187"/>
      <c r="V111" s="188"/>
      <c r="W111" s="62"/>
      <c r="Y111" s="60"/>
      <c r="Z111" s="87" t="str">
        <f>IF(AE102&gt;0,"E. CONCILIACIÓN DE SALDOS AL CIERRE (A.+B.-C.-D.)","")</f>
        <v/>
      </c>
      <c r="AA111" s="61"/>
      <c r="AB111" s="61"/>
      <c r="AC111" s="78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93"/>
      <c r="AP111" s="187">
        <f>ROUND(+AP103+AP105-AP107-AP109,2)</f>
        <v>0</v>
      </c>
      <c r="AQ111" s="187"/>
      <c r="AR111" s="187"/>
      <c r="AS111" s="187"/>
      <c r="AT111" s="188"/>
      <c r="AU111" s="62"/>
    </row>
    <row r="112" spans="1:47" s="80" customFormat="1" ht="12" customHeight="1" thickBot="1">
      <c r="A112" s="88"/>
      <c r="B112" s="183" t="str">
        <f>IF(G102&gt;0,IF(R111=0,"CONCILIACIÓN CORRECTA","ATENCIÓN!! No se verifica la conciliación de los saldos. Verifique los importes."),"")</f>
        <v/>
      </c>
      <c r="C112" s="184"/>
      <c r="D112" s="184"/>
      <c r="E112" s="184"/>
      <c r="F112" s="184"/>
      <c r="G112" s="184"/>
      <c r="H112" s="184"/>
      <c r="I112" s="184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4"/>
      <c r="U112" s="184"/>
      <c r="V112" s="185"/>
      <c r="W112" s="89"/>
      <c r="Y112" s="88"/>
      <c r="Z112" s="183" t="str">
        <f>IF(AE102&gt;0,IF(AP111=0,"CONCILIACIÓN CORRECTA","ATENCIÓN!! No se verifica la conciliación de los saldos. Verifique los importes."),"")</f>
        <v/>
      </c>
      <c r="AA112" s="184"/>
      <c r="AB112" s="184"/>
      <c r="AC112" s="184"/>
      <c r="AD112" s="184"/>
      <c r="AE112" s="184"/>
      <c r="AF112" s="184"/>
      <c r="AG112" s="184"/>
      <c r="AH112" s="184"/>
      <c r="AI112" s="184"/>
      <c r="AJ112" s="184"/>
      <c r="AK112" s="184"/>
      <c r="AL112" s="184"/>
      <c r="AM112" s="184"/>
      <c r="AN112" s="184"/>
      <c r="AO112" s="184"/>
      <c r="AP112" s="184"/>
      <c r="AQ112" s="184"/>
      <c r="AR112" s="184"/>
      <c r="AS112" s="184"/>
      <c r="AT112" s="185"/>
      <c r="AU112" s="89"/>
    </row>
    <row r="113" spans="1:47" s="63" customFormat="1" ht="12.75" thickBot="1">
      <c r="A113" s="77">
        <f>+A102+1</f>
        <v>10</v>
      </c>
      <c r="B113" s="186"/>
      <c r="C113" s="186"/>
      <c r="D113" s="186"/>
      <c r="E113" s="186"/>
      <c r="F113" s="186"/>
      <c r="G113" s="186"/>
      <c r="H113" s="186"/>
      <c r="I113" s="186"/>
      <c r="J113" s="186"/>
      <c r="K113" s="186"/>
      <c r="L113" s="180"/>
      <c r="M113" s="180"/>
      <c r="N113" s="180"/>
      <c r="O113" s="180"/>
      <c r="P113" s="180"/>
      <c r="Q113" s="180"/>
      <c r="R113" s="180"/>
      <c r="S113" s="180"/>
      <c r="T113" s="180"/>
      <c r="U113" s="180"/>
      <c r="V113" s="180"/>
      <c r="W113" s="62"/>
      <c r="Y113" s="77">
        <f>+Y102+1</f>
        <v>10</v>
      </c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0"/>
      <c r="AK113" s="180"/>
      <c r="AL113" s="180"/>
      <c r="AM113" s="180"/>
      <c r="AN113" s="180"/>
      <c r="AO113" s="180"/>
      <c r="AP113" s="180"/>
      <c r="AQ113" s="180"/>
      <c r="AR113" s="180"/>
      <c r="AS113" s="180"/>
      <c r="AT113" s="180"/>
      <c r="AU113" s="62"/>
    </row>
    <row r="114" spans="1:47" s="63" customFormat="1" ht="12" customHeight="1">
      <c r="A114" s="60"/>
      <c r="B114" s="81" t="str">
        <f>IF(G113&gt;0,CONCATENATE("A. SALDO SEGÚN LIBROS AL ",TEXT('Datos Grales.'!$D$8,"dd/mm/yyyy")),"")</f>
        <v/>
      </c>
      <c r="C114" s="82"/>
      <c r="D114" s="82"/>
      <c r="E114" s="83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4"/>
      <c r="R114" s="192"/>
      <c r="S114" s="192"/>
      <c r="T114" s="192"/>
      <c r="U114" s="192"/>
      <c r="V114" s="193"/>
      <c r="W114" s="62"/>
      <c r="Y114" s="60"/>
      <c r="Z114" s="81" t="str">
        <f>IF(AE113&gt;0,CONCATENATE("A. SALDO SEGÚN LIBROS AL ",TEXT('Datos Grales.'!$D$8,"dd/mm/yyyy")),"")</f>
        <v/>
      </c>
      <c r="AA114" s="82"/>
      <c r="AB114" s="82"/>
      <c r="AC114" s="83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4"/>
      <c r="AP114" s="192"/>
      <c r="AQ114" s="192"/>
      <c r="AR114" s="192"/>
      <c r="AS114" s="192"/>
      <c r="AT114" s="193"/>
      <c r="AU114" s="62"/>
    </row>
    <row r="115" spans="1:47" s="74" customFormat="1" ht="12" customHeight="1">
      <c r="A115" s="72"/>
      <c r="B115" s="85" t="str">
        <f>IF(G113&gt;0,"(Se deberá adjuntar escaneo en formato .jpg o .pdf del folio con el último registro del periodo rendido)","")</f>
        <v/>
      </c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86"/>
      <c r="W115" s="73"/>
      <c r="Y115" s="72"/>
      <c r="Z115" s="85" t="str">
        <f>IF(AE113&gt;0,"(Se deberá adjuntar escaneo en formato .jpg o .pdf del folio con el último registro del periodo rendido)","")</f>
        <v/>
      </c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86"/>
      <c r="AU115" s="73"/>
    </row>
    <row r="116" spans="1:47" s="63" customFormat="1" ht="12" customHeight="1">
      <c r="A116" s="60"/>
      <c r="B116" s="87" t="str">
        <f>IF(G113&gt;0,"B. PARTIDAS CONCILIATORIAS QUE SUMAN","")</f>
        <v/>
      </c>
      <c r="C116" s="61"/>
      <c r="D116" s="61"/>
      <c r="E116" s="78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93"/>
      <c r="Q116" s="93"/>
      <c r="R116" s="181"/>
      <c r="S116" s="181"/>
      <c r="T116" s="181"/>
      <c r="U116" s="181"/>
      <c r="V116" s="182"/>
      <c r="W116" s="62"/>
      <c r="Y116" s="60"/>
      <c r="Z116" s="87" t="str">
        <f>IF(AE113&gt;0,"B. PARTIDAS CONCILIATORIAS QUE SUMAN","")</f>
        <v/>
      </c>
      <c r="AA116" s="61"/>
      <c r="AB116" s="61"/>
      <c r="AC116" s="78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93"/>
      <c r="AO116" s="93"/>
      <c r="AP116" s="181"/>
      <c r="AQ116" s="181"/>
      <c r="AR116" s="181"/>
      <c r="AS116" s="181"/>
      <c r="AT116" s="182"/>
      <c r="AU116" s="62"/>
    </row>
    <row r="117" spans="1:47" s="74" customFormat="1" ht="12" customHeight="1">
      <c r="A117" s="72"/>
      <c r="B117" s="85" t="str">
        <f>IF(G113&gt;0,"(Se deberá adjuntar archivo .doc o .xls con detalle de conceptos y montos)","")</f>
        <v/>
      </c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86"/>
      <c r="W117" s="73"/>
      <c r="Y117" s="72"/>
      <c r="Z117" s="85" t="str">
        <f>IF(AE113&gt;0,"(Se deberá adjuntar archivo .doc o .xls con detalle de conceptos y montos)","")</f>
        <v/>
      </c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86"/>
      <c r="AU117" s="73"/>
    </row>
    <row r="118" spans="1:47" s="63" customFormat="1" ht="12" customHeight="1">
      <c r="A118" s="60"/>
      <c r="B118" s="87" t="str">
        <f>IF(G113&gt;0,"C. PARTIDAS CONCILIATORIAS QUE RESTAN","")</f>
        <v/>
      </c>
      <c r="C118" s="61"/>
      <c r="D118" s="61"/>
      <c r="E118" s="78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93"/>
      <c r="Q118" s="93"/>
      <c r="R118" s="181"/>
      <c r="S118" s="181"/>
      <c r="T118" s="181"/>
      <c r="U118" s="181"/>
      <c r="V118" s="182"/>
      <c r="W118" s="62"/>
      <c r="Y118" s="60"/>
      <c r="Z118" s="87" t="str">
        <f>IF(AE113&gt;0,"C. PARTIDAS CONCILIATORIAS QUE RESTAN","")</f>
        <v/>
      </c>
      <c r="AA118" s="61"/>
      <c r="AB118" s="61"/>
      <c r="AC118" s="78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93"/>
      <c r="AO118" s="93"/>
      <c r="AP118" s="181"/>
      <c r="AQ118" s="181"/>
      <c r="AR118" s="181"/>
      <c r="AS118" s="181"/>
      <c r="AT118" s="182"/>
      <c r="AU118" s="62"/>
    </row>
    <row r="119" spans="1:47" s="74" customFormat="1" ht="12" customHeight="1">
      <c r="A119" s="72"/>
      <c r="B119" s="85" t="str">
        <f>IF(G113&gt;0,"(Se deberá adjuntar archivo .doc o .xls con detalle de conceptos y montos)","")</f>
        <v/>
      </c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86"/>
      <c r="W119" s="73"/>
      <c r="Y119" s="72"/>
      <c r="Z119" s="85" t="str">
        <f>IF(AE113&gt;0,"(Se deberá adjuntar archivo .doc o .xls con detalle de conceptos y montos)","")</f>
        <v/>
      </c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86"/>
      <c r="AU119" s="73"/>
    </row>
    <row r="120" spans="1:47" s="63" customFormat="1" ht="12" customHeight="1">
      <c r="A120" s="60"/>
      <c r="B120" s="87" t="str">
        <f>IF(G113&gt;0,CONCATENATE("D. SALDO SEGÚN EXTRACTO BANCARIO AL ",TEXT('Datos Grales.'!$D$8,"dd/mm/yyyy")),"")</f>
        <v/>
      </c>
      <c r="C120" s="61"/>
      <c r="D120" s="61"/>
      <c r="E120" s="78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93"/>
      <c r="Q120" s="93"/>
      <c r="R120" s="181"/>
      <c r="S120" s="181"/>
      <c r="T120" s="181"/>
      <c r="U120" s="181"/>
      <c r="V120" s="182"/>
      <c r="W120" s="62"/>
      <c r="Y120" s="60"/>
      <c r="Z120" s="87" t="str">
        <f>IF(AE113&gt;0,CONCATENATE("D. SALDO SEGÚN EXTRACTO BANCARIO AL ",TEXT('Datos Grales.'!$D$8,"dd/mm/yyyy")),"")</f>
        <v/>
      </c>
      <c r="AA120" s="61"/>
      <c r="AB120" s="61"/>
      <c r="AC120" s="78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93"/>
      <c r="AO120" s="93"/>
      <c r="AP120" s="181"/>
      <c r="AQ120" s="181"/>
      <c r="AR120" s="181"/>
      <c r="AS120" s="181"/>
      <c r="AT120" s="182"/>
      <c r="AU120" s="62"/>
    </row>
    <row r="121" spans="1:47" s="74" customFormat="1" ht="12" customHeight="1">
      <c r="A121" s="72"/>
      <c r="B121" s="85" t="str">
        <f>IF(G113&gt;0,"(Se deberá adjuntar escaneo en formato .jpg o .pdf de certificación o extracto bancario respectivo)","")</f>
        <v/>
      </c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86"/>
      <c r="W121" s="73"/>
      <c r="Y121" s="72"/>
      <c r="Z121" s="85" t="str">
        <f>IF(AE113&gt;0,"(Se deberá adjuntar escaneo en formato .jpg o .pdf de certificación o extracto bancario respectivo)","")</f>
        <v/>
      </c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86"/>
      <c r="AU121" s="73"/>
    </row>
    <row r="122" spans="1:47" s="63" customFormat="1" ht="12" customHeight="1">
      <c r="A122" s="60"/>
      <c r="B122" s="87" t="str">
        <f>IF(G113&gt;0,"E. CONCILIACIÓN DE SALDOS AL CIERRE (A.+B.-C.-D.)","")</f>
        <v/>
      </c>
      <c r="C122" s="61"/>
      <c r="D122" s="61"/>
      <c r="E122" s="78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93"/>
      <c r="R122" s="187">
        <f>ROUND(+R114+R116-R118-R120,2)</f>
        <v>0</v>
      </c>
      <c r="S122" s="187"/>
      <c r="T122" s="187"/>
      <c r="U122" s="187"/>
      <c r="V122" s="188"/>
      <c r="W122" s="62"/>
      <c r="Y122" s="60"/>
      <c r="Z122" s="87" t="str">
        <f>IF(AE113&gt;0,"E. CONCILIACIÓN DE SALDOS AL CIERRE (A.+B.-C.-D.)","")</f>
        <v/>
      </c>
      <c r="AA122" s="61"/>
      <c r="AB122" s="61"/>
      <c r="AC122" s="78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93"/>
      <c r="AP122" s="187">
        <f>ROUND(+AP114+AP116-AP118-AP120,2)</f>
        <v>0</v>
      </c>
      <c r="AQ122" s="187"/>
      <c r="AR122" s="187"/>
      <c r="AS122" s="187"/>
      <c r="AT122" s="188"/>
      <c r="AU122" s="62"/>
    </row>
    <row r="123" spans="1:47" s="80" customFormat="1" ht="12" customHeight="1" thickBot="1">
      <c r="A123" s="88"/>
      <c r="B123" s="183" t="str">
        <f>IF(G113&gt;0,IF(R122=0,"CONCILIACIÓN CORRECTA","ATENCIÓN!! No se verifica la conciliación de los saldos. Verifique los importes."),"")</f>
        <v/>
      </c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4"/>
      <c r="Q123" s="184"/>
      <c r="R123" s="184"/>
      <c r="S123" s="184"/>
      <c r="T123" s="184"/>
      <c r="U123" s="184"/>
      <c r="V123" s="185"/>
      <c r="W123" s="89"/>
      <c r="Y123" s="88"/>
      <c r="Z123" s="183" t="str">
        <f>IF(AE113&gt;0,IF(AP122=0,"CONCILIACIÓN CORRECTA","ATENCIÓN!! No se verifica la conciliación de los saldos. Verifique los importes."),"")</f>
        <v/>
      </c>
      <c r="AA123" s="184"/>
      <c r="AB123" s="184"/>
      <c r="AC123" s="184"/>
      <c r="AD123" s="184"/>
      <c r="AE123" s="184"/>
      <c r="AF123" s="184"/>
      <c r="AG123" s="184"/>
      <c r="AH123" s="184"/>
      <c r="AI123" s="184"/>
      <c r="AJ123" s="184"/>
      <c r="AK123" s="184"/>
      <c r="AL123" s="184"/>
      <c r="AM123" s="184"/>
      <c r="AN123" s="184"/>
      <c r="AO123" s="184"/>
      <c r="AP123" s="184"/>
      <c r="AQ123" s="184"/>
      <c r="AR123" s="184"/>
      <c r="AS123" s="184"/>
      <c r="AT123" s="185"/>
      <c r="AU123" s="89"/>
    </row>
    <row r="124" spans="1:47" s="80" customFormat="1" ht="12" customHeight="1" thickBot="1">
      <c r="A124" s="90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99"/>
      <c r="Y124" s="90"/>
      <c r="Z124" s="126"/>
      <c r="AA124" s="126"/>
      <c r="AB124" s="126"/>
      <c r="AC124" s="126"/>
      <c r="AD124" s="126"/>
      <c r="AE124" s="126"/>
      <c r="AF124" s="126"/>
      <c r="AG124" s="126"/>
      <c r="AH124" s="126"/>
      <c r="AI124" s="126"/>
      <c r="AJ124" s="126"/>
      <c r="AK124" s="126"/>
      <c r="AL124" s="126"/>
      <c r="AM124" s="126"/>
      <c r="AN124" s="126"/>
      <c r="AO124" s="126"/>
      <c r="AP124" s="126"/>
      <c r="AQ124" s="126"/>
      <c r="AR124" s="126"/>
      <c r="AS124" s="126"/>
      <c r="AT124" s="126"/>
      <c r="AU124" s="99"/>
    </row>
    <row r="125" spans="1:47" s="80" customFormat="1" ht="12" customHeight="1" thickTop="1" thickBot="1">
      <c r="A125" s="127"/>
      <c r="B125" s="128"/>
      <c r="C125" s="128"/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9"/>
      <c r="Y125" s="127"/>
      <c r="Z125" s="128"/>
      <c r="AA125" s="128"/>
      <c r="AB125" s="128"/>
      <c r="AC125" s="128"/>
      <c r="AD125" s="128"/>
      <c r="AE125" s="128"/>
      <c r="AF125" s="128"/>
      <c r="AG125" s="128"/>
      <c r="AH125" s="128"/>
      <c r="AI125" s="128"/>
      <c r="AJ125" s="128"/>
      <c r="AK125" s="128"/>
      <c r="AL125" s="128"/>
      <c r="AM125" s="128"/>
      <c r="AN125" s="128"/>
      <c r="AO125" s="128"/>
      <c r="AP125" s="128"/>
      <c r="AQ125" s="128"/>
      <c r="AR125" s="128"/>
      <c r="AS125" s="128"/>
      <c r="AT125" s="128"/>
      <c r="AU125" s="129"/>
    </row>
    <row r="126" spans="1:47" s="63" customFormat="1" ht="12.75" thickBot="1">
      <c r="A126" s="77">
        <f>+A113+1</f>
        <v>11</v>
      </c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0"/>
      <c r="M126" s="180"/>
      <c r="N126" s="180"/>
      <c r="O126" s="180"/>
      <c r="P126" s="180"/>
      <c r="Q126" s="180"/>
      <c r="R126" s="180"/>
      <c r="S126" s="180"/>
      <c r="T126" s="180"/>
      <c r="U126" s="180"/>
      <c r="V126" s="180"/>
      <c r="W126" s="62"/>
      <c r="Y126" s="77">
        <f>+Y113+1</f>
        <v>11</v>
      </c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0"/>
      <c r="AK126" s="180"/>
      <c r="AL126" s="180"/>
      <c r="AM126" s="180"/>
      <c r="AN126" s="180"/>
      <c r="AO126" s="180"/>
      <c r="AP126" s="180"/>
      <c r="AQ126" s="180"/>
      <c r="AR126" s="180"/>
      <c r="AS126" s="180"/>
      <c r="AT126" s="180"/>
      <c r="AU126" s="62"/>
    </row>
    <row r="127" spans="1:47" s="63" customFormat="1" ht="12" customHeight="1">
      <c r="A127" s="60"/>
      <c r="B127" s="81" t="str">
        <f>IF(G126&gt;0,CONCATENATE("A. SALDO SEGÚN LIBROS AL ",TEXT('Datos Grales.'!$D$8,"dd/mm/yyyy")),"")</f>
        <v/>
      </c>
      <c r="C127" s="82"/>
      <c r="D127" s="82"/>
      <c r="E127" s="83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4"/>
      <c r="R127" s="192"/>
      <c r="S127" s="192"/>
      <c r="T127" s="192"/>
      <c r="U127" s="192"/>
      <c r="V127" s="193"/>
      <c r="W127" s="62"/>
      <c r="Y127" s="60"/>
      <c r="Z127" s="81" t="str">
        <f>IF(AE126&gt;0,CONCATENATE("A. SALDO SEGÚN LIBROS AL ",TEXT('Datos Grales.'!$D$8,"dd/mm/yyyy")),"")</f>
        <v/>
      </c>
      <c r="AA127" s="82"/>
      <c r="AB127" s="82"/>
      <c r="AC127" s="83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4"/>
      <c r="AP127" s="192"/>
      <c r="AQ127" s="192"/>
      <c r="AR127" s="192"/>
      <c r="AS127" s="192"/>
      <c r="AT127" s="193"/>
      <c r="AU127" s="62"/>
    </row>
    <row r="128" spans="1:47" s="74" customFormat="1" ht="12" customHeight="1">
      <c r="A128" s="72"/>
      <c r="B128" s="85" t="str">
        <f>IF(G126&gt;0,"(Se deberá adjuntar escaneo en formato .jpg o .pdf del folio con el último registro del periodo rendido)","")</f>
        <v/>
      </c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86"/>
      <c r="W128" s="73"/>
      <c r="Y128" s="72"/>
      <c r="Z128" s="85" t="str">
        <f>IF(AE126&gt;0,"(Se deberá adjuntar escaneo en formato .jpg o .pdf del folio con el último registro del periodo rendido)","")</f>
        <v/>
      </c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86"/>
      <c r="AU128" s="73"/>
    </row>
    <row r="129" spans="1:47" s="63" customFormat="1" ht="12" customHeight="1">
      <c r="A129" s="60"/>
      <c r="B129" s="87" t="str">
        <f>IF(G126&gt;0,"B. PARTIDAS CONCILIATORIAS QUE SUMAN","")</f>
        <v/>
      </c>
      <c r="C129" s="61"/>
      <c r="D129" s="61"/>
      <c r="E129" s="78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93"/>
      <c r="Q129" s="93"/>
      <c r="R129" s="181"/>
      <c r="S129" s="181"/>
      <c r="T129" s="181"/>
      <c r="U129" s="181"/>
      <c r="V129" s="182"/>
      <c r="W129" s="62"/>
      <c r="Y129" s="60"/>
      <c r="Z129" s="87" t="str">
        <f>IF(AE126&gt;0,"B. PARTIDAS CONCILIATORIAS QUE SUMAN","")</f>
        <v/>
      </c>
      <c r="AA129" s="61"/>
      <c r="AB129" s="61"/>
      <c r="AC129" s="78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93"/>
      <c r="AO129" s="93"/>
      <c r="AP129" s="181"/>
      <c r="AQ129" s="181"/>
      <c r="AR129" s="181"/>
      <c r="AS129" s="181"/>
      <c r="AT129" s="182"/>
      <c r="AU129" s="62"/>
    </row>
    <row r="130" spans="1:47" s="74" customFormat="1" ht="12" customHeight="1">
      <c r="A130" s="72"/>
      <c r="B130" s="85" t="str">
        <f>IF(G126&gt;0,"(Se deberá adjuntar archivo .doc o .xls con detalle de conceptos y montos)","")</f>
        <v/>
      </c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86"/>
      <c r="W130" s="73"/>
      <c r="Y130" s="72"/>
      <c r="Z130" s="85" t="str">
        <f>IF(AE126&gt;0,"(Se deberá adjuntar archivo .doc o .xls con detalle de conceptos y montos)","")</f>
        <v/>
      </c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86"/>
      <c r="AU130" s="73"/>
    </row>
    <row r="131" spans="1:47" s="63" customFormat="1" ht="12" customHeight="1">
      <c r="A131" s="60"/>
      <c r="B131" s="87" t="str">
        <f>IF(G126&gt;0,"C. PARTIDAS CONCILIATORIAS QUE RESTAN","")</f>
        <v/>
      </c>
      <c r="C131" s="61"/>
      <c r="D131" s="61"/>
      <c r="E131" s="78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93"/>
      <c r="Q131" s="93"/>
      <c r="R131" s="181"/>
      <c r="S131" s="181"/>
      <c r="T131" s="181"/>
      <c r="U131" s="181"/>
      <c r="V131" s="182"/>
      <c r="W131" s="62"/>
      <c r="Y131" s="60"/>
      <c r="Z131" s="87" t="str">
        <f>IF(AE126&gt;0,"C. PARTIDAS CONCILIATORIAS QUE RESTAN","")</f>
        <v/>
      </c>
      <c r="AA131" s="61"/>
      <c r="AB131" s="61"/>
      <c r="AC131" s="78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93"/>
      <c r="AO131" s="93"/>
      <c r="AP131" s="181"/>
      <c r="AQ131" s="181"/>
      <c r="AR131" s="181"/>
      <c r="AS131" s="181"/>
      <c r="AT131" s="182"/>
      <c r="AU131" s="62"/>
    </row>
    <row r="132" spans="1:47" s="74" customFormat="1" ht="12" customHeight="1">
      <c r="A132" s="72"/>
      <c r="B132" s="85" t="str">
        <f>IF(G126&gt;0,"(Se deberá adjuntar archivo .doc o .xls con detalle de conceptos y montos)","")</f>
        <v/>
      </c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86"/>
      <c r="W132" s="73"/>
      <c r="Y132" s="72"/>
      <c r="Z132" s="85" t="str">
        <f>IF(AE126&gt;0,"(Se deberá adjuntar archivo .doc o .xls con detalle de conceptos y montos)","")</f>
        <v/>
      </c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86"/>
      <c r="AU132" s="73"/>
    </row>
    <row r="133" spans="1:47" s="63" customFormat="1" ht="12" customHeight="1">
      <c r="A133" s="60"/>
      <c r="B133" s="87" t="str">
        <f>IF(G126&gt;0,CONCATENATE("D. SALDO SEGÚN EXTRACTO BANCARIO AL ",TEXT('Datos Grales.'!$D$8,"dd/mm/yyyy")),"")</f>
        <v/>
      </c>
      <c r="C133" s="61"/>
      <c r="D133" s="61"/>
      <c r="E133" s="78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93"/>
      <c r="Q133" s="93"/>
      <c r="R133" s="181"/>
      <c r="S133" s="181"/>
      <c r="T133" s="181"/>
      <c r="U133" s="181"/>
      <c r="V133" s="182"/>
      <c r="W133" s="62"/>
      <c r="Y133" s="60"/>
      <c r="Z133" s="87" t="str">
        <f>IF(AE126&gt;0,CONCATENATE("D. SALDO SEGÚN EXTRACTO BANCARIO AL ",TEXT('Datos Grales.'!$D$8,"dd/mm/yyyy")),"")</f>
        <v/>
      </c>
      <c r="AA133" s="61"/>
      <c r="AB133" s="61"/>
      <c r="AC133" s="78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93"/>
      <c r="AO133" s="93"/>
      <c r="AP133" s="181"/>
      <c r="AQ133" s="181"/>
      <c r="AR133" s="181"/>
      <c r="AS133" s="181"/>
      <c r="AT133" s="182"/>
      <c r="AU133" s="62"/>
    </row>
    <row r="134" spans="1:47" s="74" customFormat="1" ht="12" customHeight="1">
      <c r="A134" s="72"/>
      <c r="B134" s="85" t="str">
        <f>IF(G126&gt;0,"(Se deberá adjuntar escaneo en formato .jpg o .pdf de certificación o extracto bancario respectivo)","")</f>
        <v/>
      </c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86"/>
      <c r="W134" s="73"/>
      <c r="Y134" s="72"/>
      <c r="Z134" s="85" t="str">
        <f>IF(AE126&gt;0,"(Se deberá adjuntar escaneo en formato .jpg o .pdf de certificación o extracto bancario respectivo)","")</f>
        <v/>
      </c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71"/>
      <c r="AT134" s="86"/>
      <c r="AU134" s="73"/>
    </row>
    <row r="135" spans="1:47" s="63" customFormat="1" ht="12" customHeight="1">
      <c r="A135" s="60"/>
      <c r="B135" s="87" t="str">
        <f>IF(G126&gt;0,"E. CONCILIACIÓN DE SALDOS AL CIERRE (A.+B.-C.-D.)","")</f>
        <v/>
      </c>
      <c r="C135" s="61"/>
      <c r="D135" s="61"/>
      <c r="E135" s="78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93"/>
      <c r="R135" s="187">
        <f>ROUND(+R127+R129-R131-R133,2)</f>
        <v>0</v>
      </c>
      <c r="S135" s="187"/>
      <c r="T135" s="187"/>
      <c r="U135" s="187"/>
      <c r="V135" s="188"/>
      <c r="W135" s="62"/>
      <c r="Y135" s="60"/>
      <c r="Z135" s="87" t="str">
        <f>IF(AE126&gt;0,"E. CONCILIACIÓN DE SALDOS AL CIERRE (A.+B.-C.-D.)","")</f>
        <v/>
      </c>
      <c r="AA135" s="61"/>
      <c r="AB135" s="61"/>
      <c r="AC135" s="78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93"/>
      <c r="AP135" s="187">
        <f>ROUND(+AP127+AP129-AP131-AP133,2)</f>
        <v>0</v>
      </c>
      <c r="AQ135" s="187"/>
      <c r="AR135" s="187"/>
      <c r="AS135" s="187"/>
      <c r="AT135" s="188"/>
      <c r="AU135" s="62"/>
    </row>
    <row r="136" spans="1:47" s="80" customFormat="1" ht="12" customHeight="1" thickBot="1">
      <c r="A136" s="88"/>
      <c r="B136" s="183" t="str">
        <f>IF(G126&gt;0,IF(R135=0,"CONCILIACIÓN CORRECTA","ATENCIÓN!! No se verifica la conciliación de los saldos. Verifique los importes."),"")</f>
        <v/>
      </c>
      <c r="C136" s="184"/>
      <c r="D136" s="184"/>
      <c r="E136" s="184"/>
      <c r="F136" s="184"/>
      <c r="G136" s="184"/>
      <c r="H136" s="184"/>
      <c r="I136" s="184"/>
      <c r="J136" s="184"/>
      <c r="K136" s="184"/>
      <c r="L136" s="184"/>
      <c r="M136" s="184"/>
      <c r="N136" s="184"/>
      <c r="O136" s="184"/>
      <c r="P136" s="184"/>
      <c r="Q136" s="184"/>
      <c r="R136" s="184"/>
      <c r="S136" s="184"/>
      <c r="T136" s="184"/>
      <c r="U136" s="184"/>
      <c r="V136" s="185"/>
      <c r="W136" s="89"/>
      <c r="Y136" s="88"/>
      <c r="Z136" s="183" t="str">
        <f>IF(AE126&gt;0,IF(AP135=0,"CONCILIACIÓN CORRECTA","ATENCIÓN!! No se verifica la conciliación de los saldos. Verifique los importes."),"")</f>
        <v/>
      </c>
      <c r="AA136" s="184"/>
      <c r="AB136" s="184"/>
      <c r="AC136" s="184"/>
      <c r="AD136" s="184"/>
      <c r="AE136" s="184"/>
      <c r="AF136" s="184"/>
      <c r="AG136" s="184"/>
      <c r="AH136" s="184"/>
      <c r="AI136" s="184"/>
      <c r="AJ136" s="184"/>
      <c r="AK136" s="184"/>
      <c r="AL136" s="184"/>
      <c r="AM136" s="184"/>
      <c r="AN136" s="184"/>
      <c r="AO136" s="184"/>
      <c r="AP136" s="184"/>
      <c r="AQ136" s="184"/>
      <c r="AR136" s="184"/>
      <c r="AS136" s="184"/>
      <c r="AT136" s="185"/>
      <c r="AU136" s="89"/>
    </row>
    <row r="137" spans="1:47" s="63" customFormat="1" ht="12.75" thickBot="1">
      <c r="A137" s="77">
        <f>+A126+1</f>
        <v>12</v>
      </c>
      <c r="B137" s="186"/>
      <c r="C137" s="186"/>
      <c r="D137" s="186"/>
      <c r="E137" s="186"/>
      <c r="F137" s="186"/>
      <c r="G137" s="186"/>
      <c r="H137" s="186"/>
      <c r="I137" s="186"/>
      <c r="J137" s="186"/>
      <c r="K137" s="186"/>
      <c r="L137" s="180"/>
      <c r="M137" s="180"/>
      <c r="N137" s="180"/>
      <c r="O137" s="180"/>
      <c r="P137" s="180"/>
      <c r="Q137" s="180"/>
      <c r="R137" s="180"/>
      <c r="S137" s="180"/>
      <c r="T137" s="180"/>
      <c r="U137" s="180"/>
      <c r="V137" s="180"/>
      <c r="W137" s="62"/>
      <c r="Y137" s="77">
        <f>+Y126+1</f>
        <v>12</v>
      </c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0"/>
      <c r="AK137" s="180"/>
      <c r="AL137" s="180"/>
      <c r="AM137" s="180"/>
      <c r="AN137" s="180"/>
      <c r="AO137" s="180"/>
      <c r="AP137" s="180"/>
      <c r="AQ137" s="180"/>
      <c r="AR137" s="180"/>
      <c r="AS137" s="180"/>
      <c r="AT137" s="180"/>
      <c r="AU137" s="62"/>
    </row>
    <row r="138" spans="1:47" s="63" customFormat="1" ht="12" customHeight="1">
      <c r="A138" s="60"/>
      <c r="B138" s="81" t="str">
        <f>IF(G137&gt;0,CONCATENATE("A. SALDO SEGÚN LIBROS AL ",TEXT('Datos Grales.'!$D$8,"dd/mm/yyyy")),"")</f>
        <v/>
      </c>
      <c r="C138" s="82"/>
      <c r="D138" s="82"/>
      <c r="E138" s="83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4"/>
      <c r="R138" s="192"/>
      <c r="S138" s="192"/>
      <c r="T138" s="192"/>
      <c r="U138" s="192"/>
      <c r="V138" s="193"/>
      <c r="W138" s="62"/>
      <c r="Y138" s="60"/>
      <c r="Z138" s="81" t="str">
        <f>IF(AE137&gt;0,CONCATENATE("A. SALDO SEGÚN LIBROS AL ",TEXT('Datos Grales.'!$D$8,"dd/mm/yyyy")),"")</f>
        <v/>
      </c>
      <c r="AA138" s="82"/>
      <c r="AB138" s="82"/>
      <c r="AC138" s="83"/>
      <c r="AD138" s="82"/>
      <c r="AE138" s="82"/>
      <c r="AF138" s="82"/>
      <c r="AG138" s="82"/>
      <c r="AH138" s="82"/>
      <c r="AI138" s="82"/>
      <c r="AJ138" s="82"/>
      <c r="AK138" s="82"/>
      <c r="AL138" s="82"/>
      <c r="AM138" s="82"/>
      <c r="AN138" s="82"/>
      <c r="AO138" s="84"/>
      <c r="AP138" s="192"/>
      <c r="AQ138" s="192"/>
      <c r="AR138" s="192"/>
      <c r="AS138" s="192"/>
      <c r="AT138" s="193"/>
      <c r="AU138" s="62"/>
    </row>
    <row r="139" spans="1:47" s="74" customFormat="1" ht="12" customHeight="1">
      <c r="A139" s="72"/>
      <c r="B139" s="85" t="str">
        <f>IF(G137&gt;0,"(Se deberá adjuntar escaneo en formato .jpg o .pdf del folio con el último registro del periodo rendido)","")</f>
        <v/>
      </c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86"/>
      <c r="W139" s="73"/>
      <c r="Y139" s="72"/>
      <c r="Z139" s="85" t="str">
        <f>IF(AE137&gt;0,"(Se deberá adjuntar escaneo en formato .jpg o .pdf del folio con el último registro del periodo rendido)","")</f>
        <v/>
      </c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86"/>
      <c r="AU139" s="73"/>
    </row>
    <row r="140" spans="1:47" s="63" customFormat="1" ht="12" customHeight="1">
      <c r="A140" s="60"/>
      <c r="B140" s="87" t="str">
        <f>IF(G137&gt;0,"B. PARTIDAS CONCILIATORIAS QUE SUMAN","")</f>
        <v/>
      </c>
      <c r="C140" s="61"/>
      <c r="D140" s="61"/>
      <c r="E140" s="78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93"/>
      <c r="Q140" s="93"/>
      <c r="R140" s="181"/>
      <c r="S140" s="181"/>
      <c r="T140" s="181"/>
      <c r="U140" s="181"/>
      <c r="V140" s="182"/>
      <c r="W140" s="62"/>
      <c r="Y140" s="60"/>
      <c r="Z140" s="87" t="str">
        <f>IF(AE137&gt;0,"B. PARTIDAS CONCILIATORIAS QUE SUMAN","")</f>
        <v/>
      </c>
      <c r="AA140" s="61"/>
      <c r="AB140" s="61"/>
      <c r="AC140" s="78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93"/>
      <c r="AO140" s="93"/>
      <c r="AP140" s="181"/>
      <c r="AQ140" s="181"/>
      <c r="AR140" s="181"/>
      <c r="AS140" s="181"/>
      <c r="AT140" s="182"/>
      <c r="AU140" s="62"/>
    </row>
    <row r="141" spans="1:47" s="74" customFormat="1" ht="12" customHeight="1">
      <c r="A141" s="72"/>
      <c r="B141" s="85" t="str">
        <f>IF(G137&gt;0,"(Se deberá adjuntar archivo .doc o .xls con detalle de conceptos y montos)","")</f>
        <v/>
      </c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86"/>
      <c r="W141" s="73"/>
      <c r="Y141" s="72"/>
      <c r="Z141" s="85" t="str">
        <f>IF(AE137&gt;0,"(Se deberá adjuntar archivo .doc o .xls con detalle de conceptos y montos)","")</f>
        <v/>
      </c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86"/>
      <c r="AU141" s="73"/>
    </row>
    <row r="142" spans="1:47" s="63" customFormat="1" ht="12" customHeight="1">
      <c r="A142" s="60"/>
      <c r="B142" s="87" t="str">
        <f>IF(G137&gt;0,"C. PARTIDAS CONCILIATORIAS QUE RESTAN","")</f>
        <v/>
      </c>
      <c r="C142" s="61"/>
      <c r="D142" s="61"/>
      <c r="E142" s="78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93"/>
      <c r="Q142" s="93"/>
      <c r="R142" s="181"/>
      <c r="S142" s="181"/>
      <c r="T142" s="181"/>
      <c r="U142" s="181"/>
      <c r="V142" s="182"/>
      <c r="W142" s="62"/>
      <c r="Y142" s="60"/>
      <c r="Z142" s="87" t="str">
        <f>IF(AE137&gt;0,"C. PARTIDAS CONCILIATORIAS QUE RESTAN","")</f>
        <v/>
      </c>
      <c r="AA142" s="61"/>
      <c r="AB142" s="61"/>
      <c r="AC142" s="78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93"/>
      <c r="AO142" s="93"/>
      <c r="AP142" s="181"/>
      <c r="AQ142" s="181"/>
      <c r="AR142" s="181"/>
      <c r="AS142" s="181"/>
      <c r="AT142" s="182"/>
      <c r="AU142" s="62"/>
    </row>
    <row r="143" spans="1:47" s="74" customFormat="1" ht="12" customHeight="1">
      <c r="A143" s="72"/>
      <c r="B143" s="85" t="str">
        <f>IF(G137&gt;0,"(Se deberá adjuntar archivo .doc o .xls con detalle de conceptos y montos)","")</f>
        <v/>
      </c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86"/>
      <c r="W143" s="73"/>
      <c r="Y143" s="72"/>
      <c r="Z143" s="85" t="str">
        <f>IF(AE137&gt;0,"(Se deberá adjuntar archivo .doc o .xls con detalle de conceptos y montos)","")</f>
        <v/>
      </c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86"/>
      <c r="AU143" s="73"/>
    </row>
    <row r="144" spans="1:47" s="63" customFormat="1" ht="12" customHeight="1">
      <c r="A144" s="60"/>
      <c r="B144" s="87" t="str">
        <f>IF(G137&gt;0,CONCATENATE("D. SALDO SEGÚN EXTRACTO BANCARIO AL ",TEXT('Datos Grales.'!$D$8,"dd/mm/yyyy")),"")</f>
        <v/>
      </c>
      <c r="C144" s="61"/>
      <c r="D144" s="61"/>
      <c r="E144" s="78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93"/>
      <c r="Q144" s="93"/>
      <c r="R144" s="181"/>
      <c r="S144" s="181"/>
      <c r="T144" s="181"/>
      <c r="U144" s="181"/>
      <c r="V144" s="182"/>
      <c r="W144" s="62"/>
      <c r="Y144" s="60"/>
      <c r="Z144" s="87" t="str">
        <f>IF(AE137&gt;0,CONCATENATE("D. SALDO SEGÚN EXTRACTO BANCARIO AL ",TEXT('Datos Grales.'!$D$8,"dd/mm/yyyy")),"")</f>
        <v/>
      </c>
      <c r="AA144" s="61"/>
      <c r="AB144" s="61"/>
      <c r="AC144" s="78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93"/>
      <c r="AO144" s="93"/>
      <c r="AP144" s="181"/>
      <c r="AQ144" s="181"/>
      <c r="AR144" s="181"/>
      <c r="AS144" s="181"/>
      <c r="AT144" s="182"/>
      <c r="AU144" s="62"/>
    </row>
    <row r="145" spans="1:47" s="74" customFormat="1" ht="12" customHeight="1">
      <c r="A145" s="72"/>
      <c r="B145" s="85" t="str">
        <f>IF(G137&gt;0,"(Se deberá adjuntar escaneo en formato .jpg o .pdf de certificación o extracto bancario respectivo)","")</f>
        <v/>
      </c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86"/>
      <c r="W145" s="73"/>
      <c r="Y145" s="72"/>
      <c r="Z145" s="85" t="str">
        <f>IF(AE137&gt;0,"(Se deberá adjuntar escaneo en formato .jpg o .pdf de certificación o extracto bancario respectivo)","")</f>
        <v/>
      </c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86"/>
      <c r="AU145" s="73"/>
    </row>
    <row r="146" spans="1:47" s="63" customFormat="1" ht="12" customHeight="1">
      <c r="A146" s="60"/>
      <c r="B146" s="87" t="str">
        <f>IF(G137&gt;0,"E. CONCILIACIÓN DE SALDOS AL CIERRE (A.+B.-C.-D.)","")</f>
        <v/>
      </c>
      <c r="C146" s="61"/>
      <c r="D146" s="61"/>
      <c r="E146" s="78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93"/>
      <c r="R146" s="187">
        <f>ROUND(+R138+R140-R142-R144,2)</f>
        <v>0</v>
      </c>
      <c r="S146" s="187"/>
      <c r="T146" s="187"/>
      <c r="U146" s="187"/>
      <c r="V146" s="188"/>
      <c r="W146" s="62"/>
      <c r="Y146" s="60"/>
      <c r="Z146" s="87" t="str">
        <f>IF(AE137&gt;0,"E. CONCILIACIÓN DE SALDOS AL CIERRE (A.+B.-C.-D.)","")</f>
        <v/>
      </c>
      <c r="AA146" s="61"/>
      <c r="AB146" s="61"/>
      <c r="AC146" s="78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93"/>
      <c r="AP146" s="187">
        <f>ROUND(+AP138+AP140-AP142-AP144,2)</f>
        <v>0</v>
      </c>
      <c r="AQ146" s="187"/>
      <c r="AR146" s="187"/>
      <c r="AS146" s="187"/>
      <c r="AT146" s="188"/>
      <c r="AU146" s="62"/>
    </row>
    <row r="147" spans="1:47" s="80" customFormat="1" ht="12" customHeight="1" thickBot="1">
      <c r="A147" s="88"/>
      <c r="B147" s="183" t="str">
        <f>IF(G137&gt;0,IF(R146=0,"CONCILIACIÓN CORRECTA","ATENCIÓN!! No se verifica la conciliación de los saldos. Verifique los importes."),"")</f>
        <v/>
      </c>
      <c r="C147" s="184"/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5"/>
      <c r="W147" s="89"/>
      <c r="Y147" s="88"/>
      <c r="Z147" s="183" t="str">
        <f>IF(AE137&gt;0,IF(AP146=0,"CONCILIACIÓN CORRECTA","ATENCIÓN!! No se verifica la conciliación de los saldos. Verifique los importes."),"")</f>
        <v/>
      </c>
      <c r="AA147" s="184"/>
      <c r="AB147" s="184"/>
      <c r="AC147" s="184"/>
      <c r="AD147" s="184"/>
      <c r="AE147" s="184"/>
      <c r="AF147" s="184"/>
      <c r="AG147" s="184"/>
      <c r="AH147" s="184"/>
      <c r="AI147" s="184"/>
      <c r="AJ147" s="184"/>
      <c r="AK147" s="184"/>
      <c r="AL147" s="184"/>
      <c r="AM147" s="184"/>
      <c r="AN147" s="184"/>
      <c r="AO147" s="184"/>
      <c r="AP147" s="184"/>
      <c r="AQ147" s="184"/>
      <c r="AR147" s="184"/>
      <c r="AS147" s="184"/>
      <c r="AT147" s="185"/>
      <c r="AU147" s="89"/>
    </row>
    <row r="148" spans="1:47" s="63" customFormat="1" ht="12.75" thickBot="1">
      <c r="A148" s="77">
        <f>+A137+1</f>
        <v>13</v>
      </c>
      <c r="B148" s="186"/>
      <c r="C148" s="186"/>
      <c r="D148" s="186"/>
      <c r="E148" s="186"/>
      <c r="F148" s="186"/>
      <c r="G148" s="186"/>
      <c r="H148" s="186"/>
      <c r="I148" s="186"/>
      <c r="J148" s="186"/>
      <c r="K148" s="186"/>
      <c r="L148" s="180"/>
      <c r="M148" s="180"/>
      <c r="N148" s="180"/>
      <c r="O148" s="180"/>
      <c r="P148" s="180"/>
      <c r="Q148" s="180"/>
      <c r="R148" s="180"/>
      <c r="S148" s="180"/>
      <c r="T148" s="180"/>
      <c r="U148" s="180"/>
      <c r="V148" s="180"/>
      <c r="W148" s="62"/>
      <c r="Y148" s="77">
        <f>+Y137+1</f>
        <v>13</v>
      </c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0"/>
      <c r="AK148" s="180"/>
      <c r="AL148" s="180"/>
      <c r="AM148" s="180"/>
      <c r="AN148" s="180"/>
      <c r="AO148" s="180"/>
      <c r="AP148" s="180"/>
      <c r="AQ148" s="180"/>
      <c r="AR148" s="180"/>
      <c r="AS148" s="180"/>
      <c r="AT148" s="180"/>
      <c r="AU148" s="62"/>
    </row>
    <row r="149" spans="1:47" s="63" customFormat="1" ht="12" customHeight="1">
      <c r="A149" s="60"/>
      <c r="B149" s="81" t="str">
        <f>IF(G148&gt;0,CONCATENATE("A. SALDO SEGÚN LIBROS AL ",TEXT('Datos Grales.'!$D$8,"dd/mm/yyyy")),"")</f>
        <v/>
      </c>
      <c r="C149" s="82"/>
      <c r="D149" s="82"/>
      <c r="E149" s="83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4"/>
      <c r="R149" s="192"/>
      <c r="S149" s="192"/>
      <c r="T149" s="192"/>
      <c r="U149" s="192"/>
      <c r="V149" s="193"/>
      <c r="W149" s="62"/>
      <c r="Y149" s="60"/>
      <c r="Z149" s="81" t="str">
        <f>IF(AE148&gt;0,CONCATENATE("A. SALDO SEGÚN LIBROS AL ",TEXT('Datos Grales.'!$D$8,"dd/mm/yyyy")),"")</f>
        <v/>
      </c>
      <c r="AA149" s="82"/>
      <c r="AB149" s="82"/>
      <c r="AC149" s="83"/>
      <c r="AD149" s="82"/>
      <c r="AE149" s="82"/>
      <c r="AF149" s="82"/>
      <c r="AG149" s="82"/>
      <c r="AH149" s="82"/>
      <c r="AI149" s="82"/>
      <c r="AJ149" s="82"/>
      <c r="AK149" s="82"/>
      <c r="AL149" s="82"/>
      <c r="AM149" s="82"/>
      <c r="AN149" s="82"/>
      <c r="AO149" s="84"/>
      <c r="AP149" s="192"/>
      <c r="AQ149" s="192"/>
      <c r="AR149" s="192"/>
      <c r="AS149" s="192"/>
      <c r="AT149" s="193"/>
      <c r="AU149" s="62"/>
    </row>
    <row r="150" spans="1:47" s="74" customFormat="1" ht="12" customHeight="1">
      <c r="A150" s="72"/>
      <c r="B150" s="85" t="str">
        <f>IF(G148&gt;0,"(Se deberá adjuntar escaneo en formato .jpg o .pdf del folio con el último registro del periodo rendido)","")</f>
        <v/>
      </c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86"/>
      <c r="W150" s="73"/>
      <c r="Y150" s="72"/>
      <c r="Z150" s="85" t="str">
        <f>IF(AE148&gt;0,"(Se deberá adjuntar escaneo en formato .jpg o .pdf del folio con el último registro del periodo rendido)","")</f>
        <v/>
      </c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71"/>
      <c r="AT150" s="86"/>
      <c r="AU150" s="73"/>
    </row>
    <row r="151" spans="1:47" s="63" customFormat="1" ht="12" customHeight="1">
      <c r="A151" s="60"/>
      <c r="B151" s="87" t="str">
        <f>IF(G148&gt;0,"B. PARTIDAS CONCILIATORIAS QUE SUMAN","")</f>
        <v/>
      </c>
      <c r="C151" s="61"/>
      <c r="D151" s="61"/>
      <c r="E151" s="78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93"/>
      <c r="Q151" s="93"/>
      <c r="R151" s="181"/>
      <c r="S151" s="181"/>
      <c r="T151" s="181"/>
      <c r="U151" s="181"/>
      <c r="V151" s="182"/>
      <c r="W151" s="62"/>
      <c r="Y151" s="60"/>
      <c r="Z151" s="87" t="str">
        <f>IF(AE148&gt;0,"B. PARTIDAS CONCILIATORIAS QUE SUMAN","")</f>
        <v/>
      </c>
      <c r="AA151" s="61"/>
      <c r="AB151" s="61"/>
      <c r="AC151" s="78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93"/>
      <c r="AO151" s="93"/>
      <c r="AP151" s="181"/>
      <c r="AQ151" s="181"/>
      <c r="AR151" s="181"/>
      <c r="AS151" s="181"/>
      <c r="AT151" s="182"/>
      <c r="AU151" s="62"/>
    </row>
    <row r="152" spans="1:47" s="74" customFormat="1" ht="12" customHeight="1">
      <c r="A152" s="72"/>
      <c r="B152" s="85" t="str">
        <f>IF(G148&gt;0,"(Se deberá adjuntar archivo .doc o .xls con detalle de conceptos y montos)","")</f>
        <v/>
      </c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86"/>
      <c r="W152" s="73"/>
      <c r="Y152" s="72"/>
      <c r="Z152" s="85" t="str">
        <f>IF(AE148&gt;0,"(Se deberá adjuntar archivo .doc o .xls con detalle de conceptos y montos)","")</f>
        <v/>
      </c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71"/>
      <c r="AT152" s="86"/>
      <c r="AU152" s="73"/>
    </row>
    <row r="153" spans="1:47" s="63" customFormat="1" ht="12" customHeight="1">
      <c r="A153" s="60"/>
      <c r="B153" s="87" t="str">
        <f>IF(G148&gt;0,"C. PARTIDAS CONCILIATORIAS QUE RESTAN","")</f>
        <v/>
      </c>
      <c r="C153" s="61"/>
      <c r="D153" s="61"/>
      <c r="E153" s="78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93"/>
      <c r="Q153" s="93"/>
      <c r="R153" s="181"/>
      <c r="S153" s="181"/>
      <c r="T153" s="181"/>
      <c r="U153" s="181"/>
      <c r="V153" s="182"/>
      <c r="W153" s="62"/>
      <c r="Y153" s="60"/>
      <c r="Z153" s="87" t="str">
        <f>IF(AE148&gt;0,"C. PARTIDAS CONCILIATORIAS QUE RESTAN","")</f>
        <v/>
      </c>
      <c r="AA153" s="61"/>
      <c r="AB153" s="61"/>
      <c r="AC153" s="78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93"/>
      <c r="AO153" s="93"/>
      <c r="AP153" s="181"/>
      <c r="AQ153" s="181"/>
      <c r="AR153" s="181"/>
      <c r="AS153" s="181"/>
      <c r="AT153" s="182"/>
      <c r="AU153" s="62"/>
    </row>
    <row r="154" spans="1:47" s="74" customFormat="1" ht="12" customHeight="1">
      <c r="A154" s="72"/>
      <c r="B154" s="85" t="str">
        <f>IF(G148&gt;0,"(Se deberá adjuntar archivo .doc o .xls con detalle de conceptos y montos)","")</f>
        <v/>
      </c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86"/>
      <c r="W154" s="73"/>
      <c r="Y154" s="72"/>
      <c r="Z154" s="85" t="str">
        <f>IF(AE148&gt;0,"(Se deberá adjuntar archivo .doc o .xls con detalle de conceptos y montos)","")</f>
        <v/>
      </c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86"/>
      <c r="AU154" s="73"/>
    </row>
    <row r="155" spans="1:47" s="63" customFormat="1" ht="12" customHeight="1">
      <c r="A155" s="60"/>
      <c r="B155" s="87" t="str">
        <f>IF(G148&gt;0,CONCATENATE("D. SALDO SEGÚN EXTRACTO BANCARIO AL ",TEXT('Datos Grales.'!$D$8,"dd/mm/yyyy")),"")</f>
        <v/>
      </c>
      <c r="C155" s="61"/>
      <c r="D155" s="61"/>
      <c r="E155" s="78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93"/>
      <c r="Q155" s="93"/>
      <c r="R155" s="181"/>
      <c r="S155" s="181"/>
      <c r="T155" s="181"/>
      <c r="U155" s="181"/>
      <c r="V155" s="182"/>
      <c r="W155" s="62"/>
      <c r="Y155" s="60"/>
      <c r="Z155" s="87" t="str">
        <f>IF(AE148&gt;0,CONCATENATE("D. SALDO SEGÚN EXTRACTO BANCARIO AL ",TEXT('Datos Grales.'!$D$8,"dd/mm/yyyy")),"")</f>
        <v/>
      </c>
      <c r="AA155" s="61"/>
      <c r="AB155" s="61"/>
      <c r="AC155" s="78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93"/>
      <c r="AO155" s="93"/>
      <c r="AP155" s="181"/>
      <c r="AQ155" s="181"/>
      <c r="AR155" s="181"/>
      <c r="AS155" s="181"/>
      <c r="AT155" s="182"/>
      <c r="AU155" s="62"/>
    </row>
    <row r="156" spans="1:47" s="74" customFormat="1" ht="12" customHeight="1">
      <c r="A156" s="72"/>
      <c r="B156" s="85" t="str">
        <f>IF(G148&gt;0,"(Se deberá adjuntar escaneo en formato .jpg o .pdf de certificación o extracto bancario respectivo)","")</f>
        <v/>
      </c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86"/>
      <c r="W156" s="73"/>
      <c r="Y156" s="72"/>
      <c r="Z156" s="85" t="str">
        <f>IF(AE148&gt;0,"(Se deberá adjuntar escaneo en formato .jpg o .pdf de certificación o extracto bancario respectivo)","")</f>
        <v/>
      </c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71"/>
      <c r="AT156" s="86"/>
      <c r="AU156" s="73"/>
    </row>
    <row r="157" spans="1:47" s="63" customFormat="1" ht="12" customHeight="1">
      <c r="A157" s="60"/>
      <c r="B157" s="87" t="str">
        <f>IF(G148&gt;0,"E. CONCILIACIÓN DE SALDOS AL CIERRE (A.+B.-C.-D.)","")</f>
        <v/>
      </c>
      <c r="C157" s="61"/>
      <c r="D157" s="61"/>
      <c r="E157" s="78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93"/>
      <c r="R157" s="187">
        <f>ROUND(+R149+R151-R153-R155,2)</f>
        <v>0</v>
      </c>
      <c r="S157" s="187"/>
      <c r="T157" s="187"/>
      <c r="U157" s="187"/>
      <c r="V157" s="188"/>
      <c r="W157" s="62"/>
      <c r="Y157" s="60"/>
      <c r="Z157" s="87" t="str">
        <f>IF(AE148&gt;0,"E. CONCILIACIÓN DE SALDOS AL CIERRE (A.+B.-C.-D.)","")</f>
        <v/>
      </c>
      <c r="AA157" s="61"/>
      <c r="AB157" s="61"/>
      <c r="AC157" s="78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93"/>
      <c r="AP157" s="187">
        <f>ROUND(+AP149+AP151-AP153-AP155,2)</f>
        <v>0</v>
      </c>
      <c r="AQ157" s="187"/>
      <c r="AR157" s="187"/>
      <c r="AS157" s="187"/>
      <c r="AT157" s="188"/>
      <c r="AU157" s="62"/>
    </row>
    <row r="158" spans="1:47" s="80" customFormat="1" ht="12" customHeight="1" thickBot="1">
      <c r="A158" s="88"/>
      <c r="B158" s="183" t="str">
        <f>IF(G148&gt;0,IF(R157=0,"CONCILIACIÓN CORRECTA","ATENCIÓN!! No se verifica la conciliación de los saldos. Verifique los importes."),"")</f>
        <v/>
      </c>
      <c r="C158" s="184"/>
      <c r="D158" s="184"/>
      <c r="E158" s="184"/>
      <c r="F158" s="184"/>
      <c r="G158" s="184"/>
      <c r="H158" s="184"/>
      <c r="I158" s="184"/>
      <c r="J158" s="184"/>
      <c r="K158" s="184"/>
      <c r="L158" s="184"/>
      <c r="M158" s="184"/>
      <c r="N158" s="184"/>
      <c r="O158" s="184"/>
      <c r="P158" s="184"/>
      <c r="Q158" s="184"/>
      <c r="R158" s="184"/>
      <c r="S158" s="184"/>
      <c r="T158" s="184"/>
      <c r="U158" s="184"/>
      <c r="V158" s="185"/>
      <c r="W158" s="89"/>
      <c r="Y158" s="88"/>
      <c r="Z158" s="183" t="str">
        <f>IF(AE148&gt;0,IF(AP157=0,"CONCILIACIÓN CORRECTA","ATENCIÓN!! No se verifica la conciliación de los saldos. Verifique los importes."),"")</f>
        <v/>
      </c>
      <c r="AA158" s="184"/>
      <c r="AB158" s="184"/>
      <c r="AC158" s="184"/>
      <c r="AD158" s="184"/>
      <c r="AE158" s="184"/>
      <c r="AF158" s="184"/>
      <c r="AG158" s="184"/>
      <c r="AH158" s="184"/>
      <c r="AI158" s="184"/>
      <c r="AJ158" s="184"/>
      <c r="AK158" s="184"/>
      <c r="AL158" s="184"/>
      <c r="AM158" s="184"/>
      <c r="AN158" s="184"/>
      <c r="AO158" s="184"/>
      <c r="AP158" s="184"/>
      <c r="AQ158" s="184"/>
      <c r="AR158" s="184"/>
      <c r="AS158" s="184"/>
      <c r="AT158" s="185"/>
      <c r="AU158" s="89"/>
    </row>
    <row r="159" spans="1:47" s="63" customFormat="1" ht="12.75" thickBot="1">
      <c r="A159" s="77">
        <f>+A148+1</f>
        <v>14</v>
      </c>
      <c r="B159" s="186"/>
      <c r="C159" s="186"/>
      <c r="D159" s="186"/>
      <c r="E159" s="186"/>
      <c r="F159" s="186"/>
      <c r="G159" s="186"/>
      <c r="H159" s="186"/>
      <c r="I159" s="186"/>
      <c r="J159" s="186"/>
      <c r="K159" s="186"/>
      <c r="L159" s="180"/>
      <c r="M159" s="180"/>
      <c r="N159" s="180"/>
      <c r="O159" s="180"/>
      <c r="P159" s="180"/>
      <c r="Q159" s="180"/>
      <c r="R159" s="180"/>
      <c r="S159" s="180"/>
      <c r="T159" s="180"/>
      <c r="U159" s="180"/>
      <c r="V159" s="180"/>
      <c r="W159" s="62"/>
      <c r="Y159" s="77">
        <f>+Y148+1</f>
        <v>14</v>
      </c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0"/>
      <c r="AK159" s="180"/>
      <c r="AL159" s="180"/>
      <c r="AM159" s="180"/>
      <c r="AN159" s="180"/>
      <c r="AO159" s="180"/>
      <c r="AP159" s="180"/>
      <c r="AQ159" s="180"/>
      <c r="AR159" s="180"/>
      <c r="AS159" s="180"/>
      <c r="AT159" s="180"/>
      <c r="AU159" s="62"/>
    </row>
    <row r="160" spans="1:47" s="63" customFormat="1" ht="12" customHeight="1">
      <c r="A160" s="60"/>
      <c r="B160" s="81" t="str">
        <f>IF(G159&gt;0,CONCATENATE("A. SALDO SEGÚN LIBROS AL ",TEXT('Datos Grales.'!$D$8,"dd/mm/yyyy")),"")</f>
        <v/>
      </c>
      <c r="C160" s="82"/>
      <c r="D160" s="82"/>
      <c r="E160" s="83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4"/>
      <c r="R160" s="192"/>
      <c r="S160" s="192"/>
      <c r="T160" s="192"/>
      <c r="U160" s="192"/>
      <c r="V160" s="193"/>
      <c r="W160" s="62"/>
      <c r="Y160" s="60"/>
      <c r="Z160" s="81" t="str">
        <f>IF(AE159&gt;0,CONCATENATE("A. SALDO SEGÚN LIBROS AL ",TEXT('Datos Grales.'!$D$8,"dd/mm/yyyy")),"")</f>
        <v/>
      </c>
      <c r="AA160" s="82"/>
      <c r="AB160" s="82"/>
      <c r="AC160" s="83"/>
      <c r="AD160" s="82"/>
      <c r="AE160" s="82"/>
      <c r="AF160" s="82"/>
      <c r="AG160" s="82"/>
      <c r="AH160" s="82"/>
      <c r="AI160" s="82"/>
      <c r="AJ160" s="82"/>
      <c r="AK160" s="82"/>
      <c r="AL160" s="82"/>
      <c r="AM160" s="82"/>
      <c r="AN160" s="82"/>
      <c r="AO160" s="84"/>
      <c r="AP160" s="192"/>
      <c r="AQ160" s="192"/>
      <c r="AR160" s="192"/>
      <c r="AS160" s="192"/>
      <c r="AT160" s="193"/>
      <c r="AU160" s="62"/>
    </row>
    <row r="161" spans="1:47" s="74" customFormat="1" ht="12" customHeight="1">
      <c r="A161" s="72"/>
      <c r="B161" s="85" t="str">
        <f>IF(G159&gt;0,"(Se deberá adjuntar escaneo en formato .jpg o .pdf del folio con el último registro del periodo rendido)","")</f>
        <v/>
      </c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86"/>
      <c r="W161" s="73"/>
      <c r="Y161" s="72"/>
      <c r="Z161" s="85" t="str">
        <f>IF(AE159&gt;0,"(Se deberá adjuntar escaneo en formato .jpg o .pdf del folio con el último registro del periodo rendido)","")</f>
        <v/>
      </c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86"/>
      <c r="AU161" s="73"/>
    </row>
    <row r="162" spans="1:47" s="63" customFormat="1" ht="12" customHeight="1">
      <c r="A162" s="60"/>
      <c r="B162" s="87" t="str">
        <f>IF(G159&gt;0,"B. PARTIDAS CONCILIATORIAS QUE SUMAN","")</f>
        <v/>
      </c>
      <c r="C162" s="61"/>
      <c r="D162" s="61"/>
      <c r="E162" s="78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93"/>
      <c r="Q162" s="93"/>
      <c r="R162" s="181"/>
      <c r="S162" s="181"/>
      <c r="T162" s="181"/>
      <c r="U162" s="181"/>
      <c r="V162" s="182"/>
      <c r="W162" s="62"/>
      <c r="Y162" s="60"/>
      <c r="Z162" s="87" t="str">
        <f>IF(AE159&gt;0,"B. PARTIDAS CONCILIATORIAS QUE SUMAN","")</f>
        <v/>
      </c>
      <c r="AA162" s="61"/>
      <c r="AB162" s="61"/>
      <c r="AC162" s="78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93"/>
      <c r="AO162" s="93"/>
      <c r="AP162" s="181"/>
      <c r="AQ162" s="181"/>
      <c r="AR162" s="181"/>
      <c r="AS162" s="181"/>
      <c r="AT162" s="182"/>
      <c r="AU162" s="62"/>
    </row>
    <row r="163" spans="1:47" s="74" customFormat="1" ht="12" customHeight="1">
      <c r="A163" s="72"/>
      <c r="B163" s="85" t="str">
        <f>IF(G159&gt;0,"(Se deberá adjuntar archivo .doc o .xls con detalle de conceptos y montos)","")</f>
        <v/>
      </c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86"/>
      <c r="W163" s="73"/>
      <c r="Y163" s="72"/>
      <c r="Z163" s="85" t="str">
        <f>IF(AE159&gt;0,"(Se deberá adjuntar archivo .doc o .xls con detalle de conceptos y montos)","")</f>
        <v/>
      </c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86"/>
      <c r="AU163" s="73"/>
    </row>
    <row r="164" spans="1:47" s="63" customFormat="1" ht="12" customHeight="1">
      <c r="A164" s="60"/>
      <c r="B164" s="87" t="str">
        <f>IF(G159&gt;0,"C. PARTIDAS CONCILIATORIAS QUE RESTAN","")</f>
        <v/>
      </c>
      <c r="C164" s="61"/>
      <c r="D164" s="61"/>
      <c r="E164" s="78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93"/>
      <c r="Q164" s="93"/>
      <c r="R164" s="181"/>
      <c r="S164" s="181"/>
      <c r="T164" s="181"/>
      <c r="U164" s="181"/>
      <c r="V164" s="182"/>
      <c r="W164" s="62"/>
      <c r="Y164" s="60"/>
      <c r="Z164" s="87" t="str">
        <f>IF(AE159&gt;0,"C. PARTIDAS CONCILIATORIAS QUE RESTAN","")</f>
        <v/>
      </c>
      <c r="AA164" s="61"/>
      <c r="AB164" s="61"/>
      <c r="AC164" s="78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93"/>
      <c r="AO164" s="93"/>
      <c r="AP164" s="181"/>
      <c r="AQ164" s="181"/>
      <c r="AR164" s="181"/>
      <c r="AS164" s="181"/>
      <c r="AT164" s="182"/>
      <c r="AU164" s="62"/>
    </row>
    <row r="165" spans="1:47" s="74" customFormat="1" ht="12" customHeight="1">
      <c r="A165" s="72"/>
      <c r="B165" s="85" t="str">
        <f>IF(G159&gt;0,"(Se deberá adjuntar archivo .doc o .xls con detalle de conceptos y montos)","")</f>
        <v/>
      </c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86"/>
      <c r="W165" s="73"/>
      <c r="Y165" s="72"/>
      <c r="Z165" s="85" t="str">
        <f>IF(AE159&gt;0,"(Se deberá adjuntar archivo .doc o .xls con detalle de conceptos y montos)","")</f>
        <v/>
      </c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86"/>
      <c r="AU165" s="73"/>
    </row>
    <row r="166" spans="1:47" s="63" customFormat="1" ht="12" customHeight="1">
      <c r="A166" s="60"/>
      <c r="B166" s="87" t="str">
        <f>IF(G159&gt;0,CONCATENATE("D. SALDO SEGÚN EXTRACTO BANCARIO AL ",TEXT('Datos Grales.'!$D$8,"dd/mm/yyyy")),"")</f>
        <v/>
      </c>
      <c r="C166" s="61"/>
      <c r="D166" s="61"/>
      <c r="E166" s="78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93"/>
      <c r="Q166" s="93"/>
      <c r="R166" s="181"/>
      <c r="S166" s="181"/>
      <c r="T166" s="181"/>
      <c r="U166" s="181"/>
      <c r="V166" s="182"/>
      <c r="W166" s="62"/>
      <c r="Y166" s="60"/>
      <c r="Z166" s="87" t="str">
        <f>IF(AE159&gt;0,CONCATENATE("D. SALDO SEGÚN EXTRACTO BANCARIO AL ",TEXT('Datos Grales.'!$D$8,"dd/mm/yyyy")),"")</f>
        <v/>
      </c>
      <c r="AA166" s="61"/>
      <c r="AB166" s="61"/>
      <c r="AC166" s="78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93"/>
      <c r="AO166" s="93"/>
      <c r="AP166" s="181"/>
      <c r="AQ166" s="181"/>
      <c r="AR166" s="181"/>
      <c r="AS166" s="181"/>
      <c r="AT166" s="182"/>
      <c r="AU166" s="62"/>
    </row>
    <row r="167" spans="1:47" s="74" customFormat="1" ht="12" customHeight="1">
      <c r="A167" s="72"/>
      <c r="B167" s="85" t="str">
        <f>IF(G159&gt;0,"(Se deberá adjuntar escaneo en formato .jpg o .pdf de certificación o extracto bancario respectivo)","")</f>
        <v/>
      </c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86"/>
      <c r="W167" s="73"/>
      <c r="Y167" s="72"/>
      <c r="Z167" s="85" t="str">
        <f>IF(AE159&gt;0,"(Se deberá adjuntar escaneo en formato .jpg o .pdf de certificación o extracto bancario respectivo)","")</f>
        <v/>
      </c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86"/>
      <c r="AU167" s="73"/>
    </row>
    <row r="168" spans="1:47" s="63" customFormat="1" ht="12" customHeight="1">
      <c r="A168" s="60"/>
      <c r="B168" s="87" t="str">
        <f>IF(G159&gt;0,"E. CONCILIACIÓN DE SALDOS AL CIERRE (A.+B.-C.-D.)","")</f>
        <v/>
      </c>
      <c r="C168" s="61"/>
      <c r="D168" s="61"/>
      <c r="E168" s="78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93"/>
      <c r="R168" s="187">
        <f>ROUND(+R160+R162-R164-R166,2)</f>
        <v>0</v>
      </c>
      <c r="S168" s="187"/>
      <c r="T168" s="187"/>
      <c r="U168" s="187"/>
      <c r="V168" s="188"/>
      <c r="W168" s="62"/>
      <c r="Y168" s="60"/>
      <c r="Z168" s="87" t="str">
        <f>IF(AE159&gt;0,"E. CONCILIACIÓN DE SALDOS AL CIERRE (A.+B.-C.-D.)","")</f>
        <v/>
      </c>
      <c r="AA168" s="61"/>
      <c r="AB168" s="61"/>
      <c r="AC168" s="78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93"/>
      <c r="AP168" s="187">
        <f>ROUND(+AP160+AP162-AP164-AP166,2)</f>
        <v>0</v>
      </c>
      <c r="AQ168" s="187"/>
      <c r="AR168" s="187"/>
      <c r="AS168" s="187"/>
      <c r="AT168" s="188"/>
      <c r="AU168" s="62"/>
    </row>
    <row r="169" spans="1:47" s="80" customFormat="1" ht="12" customHeight="1" thickBot="1">
      <c r="A169" s="88"/>
      <c r="B169" s="183" t="str">
        <f>IF(G159&gt;0,IF(R168=0,"CONCILIACIÓN CORRECTA","ATENCIÓN!! No se verifica la conciliación de los saldos. Verifique los importes."),"")</f>
        <v/>
      </c>
      <c r="C169" s="184"/>
      <c r="D169" s="184"/>
      <c r="E169" s="184"/>
      <c r="F169" s="184"/>
      <c r="G169" s="184"/>
      <c r="H169" s="184"/>
      <c r="I169" s="184"/>
      <c r="J169" s="184"/>
      <c r="K169" s="184"/>
      <c r="L169" s="184"/>
      <c r="M169" s="184"/>
      <c r="N169" s="184"/>
      <c r="O169" s="184"/>
      <c r="P169" s="184"/>
      <c r="Q169" s="184"/>
      <c r="R169" s="184"/>
      <c r="S169" s="184"/>
      <c r="T169" s="184"/>
      <c r="U169" s="184"/>
      <c r="V169" s="185"/>
      <c r="W169" s="89"/>
      <c r="Y169" s="88"/>
      <c r="Z169" s="183" t="str">
        <f>IF(AE159&gt;0,IF(AP168=0,"CONCILIACIÓN CORRECTA","ATENCIÓN!! No se verifica la conciliación de los saldos. Verifique los importes."),"")</f>
        <v/>
      </c>
      <c r="AA169" s="184"/>
      <c r="AB169" s="184"/>
      <c r="AC169" s="184"/>
      <c r="AD169" s="184"/>
      <c r="AE169" s="184"/>
      <c r="AF169" s="184"/>
      <c r="AG169" s="184"/>
      <c r="AH169" s="184"/>
      <c r="AI169" s="184"/>
      <c r="AJ169" s="184"/>
      <c r="AK169" s="184"/>
      <c r="AL169" s="184"/>
      <c r="AM169" s="184"/>
      <c r="AN169" s="184"/>
      <c r="AO169" s="184"/>
      <c r="AP169" s="184"/>
      <c r="AQ169" s="184"/>
      <c r="AR169" s="184"/>
      <c r="AS169" s="184"/>
      <c r="AT169" s="185"/>
      <c r="AU169" s="89"/>
    </row>
    <row r="170" spans="1:47" s="63" customFormat="1" ht="12.75" thickBot="1">
      <c r="A170" s="77">
        <f>+A159+1</f>
        <v>15</v>
      </c>
      <c r="B170" s="186"/>
      <c r="C170" s="186"/>
      <c r="D170" s="186"/>
      <c r="E170" s="186"/>
      <c r="F170" s="186"/>
      <c r="G170" s="186"/>
      <c r="H170" s="186"/>
      <c r="I170" s="186"/>
      <c r="J170" s="186"/>
      <c r="K170" s="186"/>
      <c r="L170" s="180"/>
      <c r="M170" s="180"/>
      <c r="N170" s="180"/>
      <c r="O170" s="180"/>
      <c r="P170" s="180"/>
      <c r="Q170" s="180"/>
      <c r="R170" s="180"/>
      <c r="S170" s="180"/>
      <c r="T170" s="180"/>
      <c r="U170" s="180"/>
      <c r="V170" s="180"/>
      <c r="W170" s="62"/>
      <c r="Y170" s="77">
        <f>+Y159+1</f>
        <v>15</v>
      </c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0"/>
      <c r="AK170" s="180"/>
      <c r="AL170" s="180"/>
      <c r="AM170" s="180"/>
      <c r="AN170" s="180"/>
      <c r="AO170" s="180"/>
      <c r="AP170" s="180"/>
      <c r="AQ170" s="180"/>
      <c r="AR170" s="180"/>
      <c r="AS170" s="180"/>
      <c r="AT170" s="180"/>
      <c r="AU170" s="62"/>
    </row>
    <row r="171" spans="1:47" s="63" customFormat="1" ht="12" customHeight="1">
      <c r="A171" s="60"/>
      <c r="B171" s="81" t="str">
        <f>IF(G170&gt;0,CONCATENATE("A. SALDO SEGÚN LIBROS AL ",TEXT('Datos Grales.'!$D$8,"dd/mm/yyyy")),"")</f>
        <v/>
      </c>
      <c r="C171" s="82"/>
      <c r="D171" s="82"/>
      <c r="E171" s="83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4"/>
      <c r="R171" s="192"/>
      <c r="S171" s="192"/>
      <c r="T171" s="192"/>
      <c r="U171" s="192"/>
      <c r="V171" s="193"/>
      <c r="W171" s="62"/>
      <c r="Y171" s="60"/>
      <c r="Z171" s="81" t="str">
        <f>IF(AE170&gt;0,CONCATENATE("A. SALDO SEGÚN LIBROS AL ",TEXT('Datos Grales.'!$D$8,"dd/mm/yyyy")),"")</f>
        <v/>
      </c>
      <c r="AA171" s="82"/>
      <c r="AB171" s="82"/>
      <c r="AC171" s="83"/>
      <c r="AD171" s="82"/>
      <c r="AE171" s="82"/>
      <c r="AF171" s="82"/>
      <c r="AG171" s="82"/>
      <c r="AH171" s="82"/>
      <c r="AI171" s="82"/>
      <c r="AJ171" s="82"/>
      <c r="AK171" s="82"/>
      <c r="AL171" s="82"/>
      <c r="AM171" s="82"/>
      <c r="AN171" s="82"/>
      <c r="AO171" s="84"/>
      <c r="AP171" s="192"/>
      <c r="AQ171" s="192"/>
      <c r="AR171" s="192"/>
      <c r="AS171" s="192"/>
      <c r="AT171" s="193"/>
      <c r="AU171" s="62"/>
    </row>
    <row r="172" spans="1:47" s="74" customFormat="1" ht="12" customHeight="1">
      <c r="A172" s="72"/>
      <c r="B172" s="85" t="str">
        <f>IF(G170&gt;0,"(Se deberá adjuntar escaneo en formato .jpg o .pdf del folio con el último registro del periodo rendido)","")</f>
        <v/>
      </c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86"/>
      <c r="W172" s="73"/>
      <c r="Y172" s="72"/>
      <c r="Z172" s="85" t="str">
        <f>IF(AE170&gt;0,"(Se deberá adjuntar escaneo en formato .jpg o .pdf del folio con el último registro del periodo rendido)","")</f>
        <v/>
      </c>
      <c r="AA172" s="71"/>
      <c r="AB172" s="71"/>
      <c r="AC172" s="71"/>
      <c r="AD172" s="71"/>
      <c r="AE172" s="71"/>
      <c r="AF172" s="71"/>
      <c r="AG172" s="71"/>
      <c r="AH172" s="71"/>
      <c r="AI172" s="71"/>
      <c r="AJ172" s="71"/>
      <c r="AK172" s="71"/>
      <c r="AL172" s="71"/>
      <c r="AM172" s="71"/>
      <c r="AN172" s="71"/>
      <c r="AO172" s="71"/>
      <c r="AP172" s="71"/>
      <c r="AQ172" s="71"/>
      <c r="AR172" s="71"/>
      <c r="AS172" s="71"/>
      <c r="AT172" s="86"/>
      <c r="AU172" s="73"/>
    </row>
    <row r="173" spans="1:47" s="63" customFormat="1" ht="12" customHeight="1">
      <c r="A173" s="60"/>
      <c r="B173" s="87" t="str">
        <f>IF(G170&gt;0,"B. PARTIDAS CONCILIATORIAS QUE SUMAN","")</f>
        <v/>
      </c>
      <c r="C173" s="61"/>
      <c r="D173" s="61"/>
      <c r="E173" s="78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93"/>
      <c r="Q173" s="93"/>
      <c r="R173" s="181"/>
      <c r="S173" s="181"/>
      <c r="T173" s="181"/>
      <c r="U173" s="181"/>
      <c r="V173" s="182"/>
      <c r="W173" s="62"/>
      <c r="Y173" s="60"/>
      <c r="Z173" s="87" t="str">
        <f>IF(AE170&gt;0,"B. PARTIDAS CONCILIATORIAS QUE SUMAN","")</f>
        <v/>
      </c>
      <c r="AA173" s="61"/>
      <c r="AB173" s="61"/>
      <c r="AC173" s="78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93"/>
      <c r="AO173" s="93"/>
      <c r="AP173" s="181"/>
      <c r="AQ173" s="181"/>
      <c r="AR173" s="181"/>
      <c r="AS173" s="181"/>
      <c r="AT173" s="182"/>
      <c r="AU173" s="62"/>
    </row>
    <row r="174" spans="1:47" s="74" customFormat="1" ht="12" customHeight="1">
      <c r="A174" s="72"/>
      <c r="B174" s="85" t="str">
        <f>IF(G170&gt;0,"(Se deberá adjuntar archivo .doc o .xls con detalle de conceptos y montos)","")</f>
        <v/>
      </c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86"/>
      <c r="W174" s="73"/>
      <c r="Y174" s="72"/>
      <c r="Z174" s="85" t="str">
        <f>IF(AE170&gt;0,"(Se deberá adjuntar archivo .doc o .xls con detalle de conceptos y montos)","")</f>
        <v/>
      </c>
      <c r="AA174" s="71"/>
      <c r="AB174" s="71"/>
      <c r="AC174" s="71"/>
      <c r="AD174" s="71"/>
      <c r="AE174" s="71"/>
      <c r="AF174" s="71"/>
      <c r="AG174" s="71"/>
      <c r="AH174" s="71"/>
      <c r="AI174" s="71"/>
      <c r="AJ174" s="71"/>
      <c r="AK174" s="71"/>
      <c r="AL174" s="71"/>
      <c r="AM174" s="71"/>
      <c r="AN174" s="71"/>
      <c r="AO174" s="71"/>
      <c r="AP174" s="71"/>
      <c r="AQ174" s="71"/>
      <c r="AR174" s="71"/>
      <c r="AS174" s="71"/>
      <c r="AT174" s="86"/>
      <c r="AU174" s="73"/>
    </row>
    <row r="175" spans="1:47" s="63" customFormat="1" ht="12" customHeight="1">
      <c r="A175" s="60"/>
      <c r="B175" s="87" t="str">
        <f>IF(G170&gt;0,"C. PARTIDAS CONCILIATORIAS QUE RESTAN","")</f>
        <v/>
      </c>
      <c r="C175" s="61"/>
      <c r="D175" s="61"/>
      <c r="E175" s="78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93"/>
      <c r="Q175" s="93"/>
      <c r="R175" s="181"/>
      <c r="S175" s="181"/>
      <c r="T175" s="181"/>
      <c r="U175" s="181"/>
      <c r="V175" s="182"/>
      <c r="W175" s="62"/>
      <c r="Y175" s="60"/>
      <c r="Z175" s="87" t="str">
        <f>IF(AE170&gt;0,"C. PARTIDAS CONCILIATORIAS QUE RESTAN","")</f>
        <v/>
      </c>
      <c r="AA175" s="61"/>
      <c r="AB175" s="61"/>
      <c r="AC175" s="78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93"/>
      <c r="AO175" s="93"/>
      <c r="AP175" s="181"/>
      <c r="AQ175" s="181"/>
      <c r="AR175" s="181"/>
      <c r="AS175" s="181"/>
      <c r="AT175" s="182"/>
      <c r="AU175" s="62"/>
    </row>
    <row r="176" spans="1:47" s="74" customFormat="1" ht="12" customHeight="1">
      <c r="A176" s="72"/>
      <c r="B176" s="85" t="str">
        <f>IF(G170&gt;0,"(Se deberá adjuntar archivo .doc o .xls con detalle de conceptos y montos)","")</f>
        <v/>
      </c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86"/>
      <c r="W176" s="73"/>
      <c r="Y176" s="72"/>
      <c r="Z176" s="85" t="str">
        <f>IF(AE170&gt;0,"(Se deberá adjuntar archivo .doc o .xls con detalle de conceptos y montos)","")</f>
        <v/>
      </c>
      <c r="AA176" s="71"/>
      <c r="AB176" s="71"/>
      <c r="AC176" s="71"/>
      <c r="AD176" s="71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  <c r="AT176" s="86"/>
      <c r="AU176" s="73"/>
    </row>
    <row r="177" spans="1:47" s="63" customFormat="1" ht="12" customHeight="1">
      <c r="A177" s="60"/>
      <c r="B177" s="87" t="str">
        <f>IF(G170&gt;0,CONCATENATE("D. SALDO SEGÚN EXTRACTO BANCARIO AL ",TEXT('Datos Grales.'!$D$8,"dd/mm/yyyy")),"")</f>
        <v/>
      </c>
      <c r="C177" s="61"/>
      <c r="D177" s="61"/>
      <c r="E177" s="78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93"/>
      <c r="Q177" s="93"/>
      <c r="R177" s="181"/>
      <c r="S177" s="181"/>
      <c r="T177" s="181"/>
      <c r="U177" s="181"/>
      <c r="V177" s="182"/>
      <c r="W177" s="62"/>
      <c r="Y177" s="60"/>
      <c r="Z177" s="87" t="str">
        <f>IF(AE170&gt;0,CONCATENATE("D. SALDO SEGÚN EXTRACTO BANCARIO AL ",TEXT('Datos Grales.'!$D$8,"dd/mm/yyyy")),"")</f>
        <v/>
      </c>
      <c r="AA177" s="61"/>
      <c r="AB177" s="61"/>
      <c r="AC177" s="78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  <c r="AN177" s="93"/>
      <c r="AO177" s="93"/>
      <c r="AP177" s="181"/>
      <c r="AQ177" s="181"/>
      <c r="AR177" s="181"/>
      <c r="AS177" s="181"/>
      <c r="AT177" s="182"/>
      <c r="AU177" s="62"/>
    </row>
    <row r="178" spans="1:47" s="74" customFormat="1" ht="12" customHeight="1">
      <c r="A178" s="72"/>
      <c r="B178" s="85" t="str">
        <f>IF(G170&gt;0,"(Se deberá adjuntar escaneo en formato .jpg o .pdf de certificación o extracto bancario respectivo)","")</f>
        <v/>
      </c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86"/>
      <c r="W178" s="73"/>
      <c r="Y178" s="72"/>
      <c r="Z178" s="85" t="str">
        <f>IF(AE170&gt;0,"(Se deberá adjuntar escaneo en formato .jpg o .pdf de certificación o extracto bancario respectivo)","")</f>
        <v/>
      </c>
      <c r="AA178" s="71"/>
      <c r="AB178" s="71"/>
      <c r="AC178" s="71"/>
      <c r="AD178" s="71"/>
      <c r="AE178" s="71"/>
      <c r="AF178" s="71"/>
      <c r="AG178" s="71"/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s="71"/>
      <c r="AS178" s="71"/>
      <c r="AT178" s="86"/>
      <c r="AU178" s="73"/>
    </row>
    <row r="179" spans="1:47" s="63" customFormat="1" ht="12" customHeight="1">
      <c r="A179" s="60"/>
      <c r="B179" s="87" t="str">
        <f>IF(G170&gt;0,"E. CONCILIACIÓN DE SALDOS AL CIERRE (A.+B.-C.-D.)","")</f>
        <v/>
      </c>
      <c r="C179" s="61"/>
      <c r="D179" s="61"/>
      <c r="E179" s="78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93"/>
      <c r="R179" s="187">
        <f>ROUND(+R171+R173-R175-R177,2)</f>
        <v>0</v>
      </c>
      <c r="S179" s="187"/>
      <c r="T179" s="187"/>
      <c r="U179" s="187"/>
      <c r="V179" s="188"/>
      <c r="W179" s="62"/>
      <c r="Y179" s="60"/>
      <c r="Z179" s="87" t="str">
        <f>IF(AE170&gt;0,"E. CONCILIACIÓN DE SALDOS AL CIERRE (A.+B.-C.-D.)","")</f>
        <v/>
      </c>
      <c r="AA179" s="61"/>
      <c r="AB179" s="61"/>
      <c r="AC179" s="78"/>
      <c r="AD179" s="61"/>
      <c r="AE179" s="61"/>
      <c r="AF179" s="61"/>
      <c r="AG179" s="61"/>
      <c r="AH179" s="61"/>
      <c r="AI179" s="61"/>
      <c r="AJ179" s="61"/>
      <c r="AK179" s="61"/>
      <c r="AL179" s="61"/>
      <c r="AM179" s="61"/>
      <c r="AN179" s="61"/>
      <c r="AO179" s="93"/>
      <c r="AP179" s="187">
        <f>ROUND(+AP171+AP173-AP175-AP177,2)</f>
        <v>0</v>
      </c>
      <c r="AQ179" s="187"/>
      <c r="AR179" s="187"/>
      <c r="AS179" s="187"/>
      <c r="AT179" s="188"/>
      <c r="AU179" s="62"/>
    </row>
    <row r="180" spans="1:47" s="80" customFormat="1" ht="12" customHeight="1" thickBot="1">
      <c r="A180" s="88"/>
      <c r="B180" s="183" t="str">
        <f>IF(G170&gt;0,IF(R179=0,"CONCILIACIÓN CORRECTA","ATENCIÓN!! No se verifica la conciliación de los saldos. Verifique los importes."),"")</f>
        <v/>
      </c>
      <c r="C180" s="184"/>
      <c r="D180" s="184"/>
      <c r="E180" s="184"/>
      <c r="F180" s="184"/>
      <c r="G180" s="184"/>
      <c r="H180" s="184"/>
      <c r="I180" s="184"/>
      <c r="J180" s="184"/>
      <c r="K180" s="184"/>
      <c r="L180" s="184"/>
      <c r="M180" s="184"/>
      <c r="N180" s="184"/>
      <c r="O180" s="184"/>
      <c r="P180" s="184"/>
      <c r="Q180" s="184"/>
      <c r="R180" s="184"/>
      <c r="S180" s="184"/>
      <c r="T180" s="184"/>
      <c r="U180" s="184"/>
      <c r="V180" s="185"/>
      <c r="W180" s="89"/>
      <c r="Y180" s="88"/>
      <c r="Z180" s="183" t="str">
        <f>IF(AE170&gt;0,IF(AP179=0,"CONCILIACIÓN CORRECTA","ATENCIÓN!! No se verifica la conciliación de los saldos. Verifique los importes."),"")</f>
        <v/>
      </c>
      <c r="AA180" s="184"/>
      <c r="AB180" s="184"/>
      <c r="AC180" s="184"/>
      <c r="AD180" s="184"/>
      <c r="AE180" s="184"/>
      <c r="AF180" s="184"/>
      <c r="AG180" s="184"/>
      <c r="AH180" s="184"/>
      <c r="AI180" s="184"/>
      <c r="AJ180" s="184"/>
      <c r="AK180" s="184"/>
      <c r="AL180" s="184"/>
      <c r="AM180" s="184"/>
      <c r="AN180" s="184"/>
      <c r="AO180" s="184"/>
      <c r="AP180" s="184"/>
      <c r="AQ180" s="184"/>
      <c r="AR180" s="184"/>
      <c r="AS180" s="184"/>
      <c r="AT180" s="185"/>
      <c r="AU180" s="89"/>
    </row>
    <row r="181" spans="1:47" s="63" customFormat="1" ht="12.75" thickBot="1">
      <c r="A181" s="77">
        <f>+A170+1</f>
        <v>16</v>
      </c>
      <c r="B181" s="186"/>
      <c r="C181" s="186"/>
      <c r="D181" s="186"/>
      <c r="E181" s="186"/>
      <c r="F181" s="186"/>
      <c r="G181" s="186"/>
      <c r="H181" s="186"/>
      <c r="I181" s="186"/>
      <c r="J181" s="186"/>
      <c r="K181" s="186"/>
      <c r="L181" s="180"/>
      <c r="M181" s="180"/>
      <c r="N181" s="180"/>
      <c r="O181" s="180"/>
      <c r="P181" s="180"/>
      <c r="Q181" s="180"/>
      <c r="R181" s="180"/>
      <c r="S181" s="180"/>
      <c r="T181" s="180"/>
      <c r="U181" s="180"/>
      <c r="V181" s="180"/>
      <c r="W181" s="62"/>
      <c r="Y181" s="77">
        <f>+Y170+1</f>
        <v>16</v>
      </c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0"/>
      <c r="AK181" s="180"/>
      <c r="AL181" s="180"/>
      <c r="AM181" s="180"/>
      <c r="AN181" s="180"/>
      <c r="AO181" s="180"/>
      <c r="AP181" s="180"/>
      <c r="AQ181" s="180"/>
      <c r="AR181" s="180"/>
      <c r="AS181" s="180"/>
      <c r="AT181" s="180"/>
      <c r="AU181" s="62"/>
    </row>
    <row r="182" spans="1:47" s="63" customFormat="1" ht="12" customHeight="1">
      <c r="A182" s="60"/>
      <c r="B182" s="81" t="str">
        <f>IF(G181&gt;0,CONCATENATE("A. SALDO SEGÚN LIBROS AL ",TEXT('Datos Grales.'!$D$8,"dd/mm/yyyy")),"")</f>
        <v/>
      </c>
      <c r="C182" s="82"/>
      <c r="D182" s="82"/>
      <c r="E182" s="83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4"/>
      <c r="R182" s="192"/>
      <c r="S182" s="192"/>
      <c r="T182" s="192"/>
      <c r="U182" s="192"/>
      <c r="V182" s="193"/>
      <c r="W182" s="62"/>
      <c r="Y182" s="60"/>
      <c r="Z182" s="81" t="str">
        <f>IF(AE181&gt;0,CONCATENATE("A. SALDO SEGÚN LIBROS AL ",TEXT('Datos Grales.'!$D$8,"dd/mm/yyyy")),"")</f>
        <v/>
      </c>
      <c r="AA182" s="82"/>
      <c r="AB182" s="82"/>
      <c r="AC182" s="83"/>
      <c r="AD182" s="82"/>
      <c r="AE182" s="82"/>
      <c r="AF182" s="82"/>
      <c r="AG182" s="82"/>
      <c r="AH182" s="82"/>
      <c r="AI182" s="82"/>
      <c r="AJ182" s="82"/>
      <c r="AK182" s="82"/>
      <c r="AL182" s="82"/>
      <c r="AM182" s="82"/>
      <c r="AN182" s="82"/>
      <c r="AO182" s="84"/>
      <c r="AP182" s="192"/>
      <c r="AQ182" s="192"/>
      <c r="AR182" s="192"/>
      <c r="AS182" s="192"/>
      <c r="AT182" s="193"/>
      <c r="AU182" s="62"/>
    </row>
    <row r="183" spans="1:47" s="74" customFormat="1" ht="12" customHeight="1">
      <c r="A183" s="72"/>
      <c r="B183" s="85" t="str">
        <f>IF(G181&gt;0,"(Se deberá adjuntar escaneo en formato .jpg o .pdf del folio con el último registro del periodo rendido)","")</f>
        <v/>
      </c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86"/>
      <c r="W183" s="73"/>
      <c r="Y183" s="72"/>
      <c r="Z183" s="85" t="str">
        <f>IF(AE181&gt;0,"(Se deberá adjuntar escaneo en formato .jpg o .pdf del folio con el último registro del periodo rendido)","")</f>
        <v/>
      </c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86"/>
      <c r="AU183" s="73"/>
    </row>
    <row r="184" spans="1:47" s="63" customFormat="1" ht="12" customHeight="1">
      <c r="A184" s="60"/>
      <c r="B184" s="87" t="str">
        <f>IF(G181&gt;0,"B. PARTIDAS CONCILIATORIAS QUE SUMAN","")</f>
        <v/>
      </c>
      <c r="C184" s="61"/>
      <c r="D184" s="61"/>
      <c r="E184" s="78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93"/>
      <c r="Q184" s="93"/>
      <c r="R184" s="181"/>
      <c r="S184" s="181"/>
      <c r="T184" s="181"/>
      <c r="U184" s="181"/>
      <c r="V184" s="182"/>
      <c r="W184" s="62"/>
      <c r="Y184" s="60"/>
      <c r="Z184" s="87" t="str">
        <f>IF(AE181&gt;0,"B. PARTIDAS CONCILIATORIAS QUE SUMAN","")</f>
        <v/>
      </c>
      <c r="AA184" s="61"/>
      <c r="AB184" s="61"/>
      <c r="AC184" s="78"/>
      <c r="AD184" s="61"/>
      <c r="AE184" s="61"/>
      <c r="AF184" s="61"/>
      <c r="AG184" s="61"/>
      <c r="AH184" s="61"/>
      <c r="AI184" s="61"/>
      <c r="AJ184" s="61"/>
      <c r="AK184" s="61"/>
      <c r="AL184" s="61"/>
      <c r="AM184" s="61"/>
      <c r="AN184" s="93"/>
      <c r="AO184" s="93"/>
      <c r="AP184" s="181"/>
      <c r="AQ184" s="181"/>
      <c r="AR184" s="181"/>
      <c r="AS184" s="181"/>
      <c r="AT184" s="182"/>
      <c r="AU184" s="62"/>
    </row>
    <row r="185" spans="1:47" s="74" customFormat="1" ht="12" customHeight="1">
      <c r="A185" s="72"/>
      <c r="B185" s="85" t="str">
        <f>IF(G181&gt;0,"(Se deberá adjuntar archivo .doc o .xls con detalle de conceptos y montos)","")</f>
        <v/>
      </c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86"/>
      <c r="W185" s="73"/>
      <c r="Y185" s="72"/>
      <c r="Z185" s="85" t="str">
        <f>IF(AE181&gt;0,"(Se deberá adjuntar archivo .doc o .xls con detalle de conceptos y montos)","")</f>
        <v/>
      </c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86"/>
      <c r="AU185" s="73"/>
    </row>
    <row r="186" spans="1:47" s="63" customFormat="1" ht="12" customHeight="1">
      <c r="A186" s="60"/>
      <c r="B186" s="87" t="str">
        <f>IF(G181&gt;0,"C. PARTIDAS CONCILIATORIAS QUE RESTAN","")</f>
        <v/>
      </c>
      <c r="C186" s="61"/>
      <c r="D186" s="61"/>
      <c r="E186" s="78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93"/>
      <c r="Q186" s="93"/>
      <c r="R186" s="181"/>
      <c r="S186" s="181"/>
      <c r="T186" s="181"/>
      <c r="U186" s="181"/>
      <c r="V186" s="182"/>
      <c r="W186" s="62"/>
      <c r="Y186" s="60"/>
      <c r="Z186" s="87" t="str">
        <f>IF(AE181&gt;0,"C. PARTIDAS CONCILIATORIAS QUE RESTAN","")</f>
        <v/>
      </c>
      <c r="AA186" s="61"/>
      <c r="AB186" s="61"/>
      <c r="AC186" s="78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  <c r="AN186" s="93"/>
      <c r="AO186" s="93"/>
      <c r="AP186" s="181"/>
      <c r="AQ186" s="181"/>
      <c r="AR186" s="181"/>
      <c r="AS186" s="181"/>
      <c r="AT186" s="182"/>
      <c r="AU186" s="62"/>
    </row>
    <row r="187" spans="1:47" s="74" customFormat="1" ht="12" customHeight="1">
      <c r="A187" s="72"/>
      <c r="B187" s="85" t="str">
        <f>IF(G181&gt;0,"(Se deberá adjuntar archivo .doc o .xls con detalle de conceptos y montos)","")</f>
        <v/>
      </c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86"/>
      <c r="W187" s="73"/>
      <c r="Y187" s="72"/>
      <c r="Z187" s="85" t="str">
        <f>IF(AE181&gt;0,"(Se deberá adjuntar archivo .doc o .xls con detalle de conceptos y montos)","")</f>
        <v/>
      </c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86"/>
      <c r="AU187" s="73"/>
    </row>
    <row r="188" spans="1:47" s="63" customFormat="1" ht="12" customHeight="1">
      <c r="A188" s="60"/>
      <c r="B188" s="87" t="str">
        <f>IF(G181&gt;0,CONCATENATE("D. SALDO SEGÚN EXTRACTO BANCARIO AL ",TEXT('Datos Grales.'!$D$8,"dd/mm/yyyy")),"")</f>
        <v/>
      </c>
      <c r="C188" s="61"/>
      <c r="D188" s="61"/>
      <c r="E188" s="78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93"/>
      <c r="Q188" s="93"/>
      <c r="R188" s="181"/>
      <c r="S188" s="181"/>
      <c r="T188" s="181"/>
      <c r="U188" s="181"/>
      <c r="V188" s="182"/>
      <c r="W188" s="62"/>
      <c r="Y188" s="60"/>
      <c r="Z188" s="87" t="str">
        <f>IF(AE181&gt;0,CONCATENATE("D. SALDO SEGÚN EXTRACTO BANCARIO AL ",TEXT('Datos Grales.'!$D$8,"dd/mm/yyyy")),"")</f>
        <v/>
      </c>
      <c r="AA188" s="61"/>
      <c r="AB188" s="61"/>
      <c r="AC188" s="78"/>
      <c r="AD188" s="61"/>
      <c r="AE188" s="61"/>
      <c r="AF188" s="61"/>
      <c r="AG188" s="61"/>
      <c r="AH188" s="61"/>
      <c r="AI188" s="61"/>
      <c r="AJ188" s="61"/>
      <c r="AK188" s="61"/>
      <c r="AL188" s="61"/>
      <c r="AM188" s="61"/>
      <c r="AN188" s="93"/>
      <c r="AO188" s="93"/>
      <c r="AP188" s="181"/>
      <c r="AQ188" s="181"/>
      <c r="AR188" s="181"/>
      <c r="AS188" s="181"/>
      <c r="AT188" s="182"/>
      <c r="AU188" s="62"/>
    </row>
    <row r="189" spans="1:47" s="74" customFormat="1" ht="12" customHeight="1">
      <c r="A189" s="72"/>
      <c r="B189" s="85" t="str">
        <f>IF(G181&gt;0,"(Se deberá adjuntar escaneo en formato .jpg o .pdf de certificación o extracto bancario respectivo)","")</f>
        <v/>
      </c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86"/>
      <c r="W189" s="73"/>
      <c r="Y189" s="72"/>
      <c r="Z189" s="85" t="str">
        <f>IF(AE181&gt;0,"(Se deberá adjuntar escaneo en formato .jpg o .pdf de certificación o extracto bancario respectivo)","")</f>
        <v/>
      </c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86"/>
      <c r="AU189" s="73"/>
    </row>
    <row r="190" spans="1:47" s="63" customFormat="1" ht="12" customHeight="1">
      <c r="A190" s="60"/>
      <c r="B190" s="87" t="str">
        <f>IF(G181&gt;0,"E. CONCILIACIÓN DE SALDOS AL CIERRE (A.+B.-C.-D.)","")</f>
        <v/>
      </c>
      <c r="C190" s="61"/>
      <c r="D190" s="61"/>
      <c r="E190" s="78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93"/>
      <c r="R190" s="187">
        <f>ROUND(+R182+R184-R186-R188,2)</f>
        <v>0</v>
      </c>
      <c r="S190" s="187"/>
      <c r="T190" s="187"/>
      <c r="U190" s="187"/>
      <c r="V190" s="188"/>
      <c r="W190" s="62"/>
      <c r="Y190" s="60"/>
      <c r="Z190" s="87" t="str">
        <f>IF(AE181&gt;0,"E. CONCILIACIÓN DE SALDOS AL CIERRE (A.+B.-C.-D.)","")</f>
        <v/>
      </c>
      <c r="AA190" s="61"/>
      <c r="AB190" s="61"/>
      <c r="AC190" s="78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  <c r="AN190" s="61"/>
      <c r="AO190" s="93"/>
      <c r="AP190" s="187">
        <f>ROUND(+AP182+AP184-AP186-AP188,2)</f>
        <v>0</v>
      </c>
      <c r="AQ190" s="187"/>
      <c r="AR190" s="187"/>
      <c r="AS190" s="187"/>
      <c r="AT190" s="188"/>
      <c r="AU190" s="62"/>
    </row>
    <row r="191" spans="1:47" s="80" customFormat="1" ht="12" customHeight="1" thickBot="1">
      <c r="A191" s="88"/>
      <c r="B191" s="183" t="str">
        <f>IF(G181&gt;0,IF(R190=0,"CONCILIACIÓN CORRECTA","ATENCIÓN!! No se verifica la conciliación de los saldos. Verifique los importes."),"")</f>
        <v/>
      </c>
      <c r="C191" s="184"/>
      <c r="D191" s="184"/>
      <c r="E191" s="184"/>
      <c r="F191" s="184"/>
      <c r="G191" s="184"/>
      <c r="H191" s="184"/>
      <c r="I191" s="184"/>
      <c r="J191" s="184"/>
      <c r="K191" s="184"/>
      <c r="L191" s="184"/>
      <c r="M191" s="184"/>
      <c r="N191" s="184"/>
      <c r="O191" s="184"/>
      <c r="P191" s="184"/>
      <c r="Q191" s="184"/>
      <c r="R191" s="184"/>
      <c r="S191" s="184"/>
      <c r="T191" s="184"/>
      <c r="U191" s="184"/>
      <c r="V191" s="185"/>
      <c r="W191" s="89"/>
      <c r="Y191" s="88"/>
      <c r="Z191" s="183" t="str">
        <f>IF(AE181&gt;0,IF(AP190=0,"CONCILIACIÓN CORRECTA","ATENCIÓN!! No se verifica la conciliación de los saldos. Verifique los importes."),"")</f>
        <v/>
      </c>
      <c r="AA191" s="184"/>
      <c r="AB191" s="184"/>
      <c r="AC191" s="184"/>
      <c r="AD191" s="184"/>
      <c r="AE191" s="184"/>
      <c r="AF191" s="184"/>
      <c r="AG191" s="184"/>
      <c r="AH191" s="184"/>
      <c r="AI191" s="184"/>
      <c r="AJ191" s="184"/>
      <c r="AK191" s="184"/>
      <c r="AL191" s="184"/>
      <c r="AM191" s="184"/>
      <c r="AN191" s="184"/>
      <c r="AO191" s="184"/>
      <c r="AP191" s="184"/>
      <c r="AQ191" s="184"/>
      <c r="AR191" s="184"/>
      <c r="AS191" s="184"/>
      <c r="AT191" s="185"/>
      <c r="AU191" s="89"/>
    </row>
    <row r="192" spans="1:47" s="80" customFormat="1" ht="12" customHeight="1" thickBot="1">
      <c r="A192" s="90"/>
      <c r="B192" s="126"/>
      <c r="C192" s="126"/>
      <c r="D192" s="126"/>
      <c r="E192" s="126"/>
      <c r="F192" s="126"/>
      <c r="G192" s="126"/>
      <c r="H192" s="126"/>
      <c r="I192" s="126"/>
      <c r="J192" s="126"/>
      <c r="K192" s="126"/>
      <c r="L192" s="126"/>
      <c r="M192" s="126"/>
      <c r="N192" s="126"/>
      <c r="O192" s="126"/>
      <c r="P192" s="126"/>
      <c r="Q192" s="126"/>
      <c r="R192" s="126"/>
      <c r="S192" s="126"/>
      <c r="T192" s="126"/>
      <c r="U192" s="126"/>
      <c r="V192" s="126"/>
      <c r="W192" s="99"/>
      <c r="Y192" s="90"/>
      <c r="Z192" s="126"/>
      <c r="AA192" s="126"/>
      <c r="AB192" s="126"/>
      <c r="AC192" s="126"/>
      <c r="AD192" s="126"/>
      <c r="AE192" s="126"/>
      <c r="AF192" s="126"/>
      <c r="AG192" s="126"/>
      <c r="AH192" s="126"/>
      <c r="AI192" s="126"/>
      <c r="AJ192" s="126"/>
      <c r="AK192" s="126"/>
      <c r="AL192" s="126"/>
      <c r="AM192" s="126"/>
      <c r="AN192" s="126"/>
      <c r="AO192" s="126"/>
      <c r="AP192" s="126"/>
      <c r="AQ192" s="126"/>
      <c r="AR192" s="126"/>
      <c r="AS192" s="126"/>
      <c r="AT192" s="126"/>
      <c r="AU192" s="99"/>
    </row>
    <row r="193" spans="1:47" s="80" customFormat="1" ht="12" customHeight="1" thickTop="1" thickBot="1">
      <c r="A193" s="127"/>
      <c r="B193" s="128"/>
      <c r="C193" s="128"/>
      <c r="D193" s="128"/>
      <c r="E193" s="128"/>
      <c r="F193" s="128"/>
      <c r="G193" s="128"/>
      <c r="H193" s="128"/>
      <c r="I193" s="128"/>
      <c r="J193" s="128"/>
      <c r="K193" s="128"/>
      <c r="L193" s="128"/>
      <c r="M193" s="128"/>
      <c r="N193" s="128"/>
      <c r="O193" s="128"/>
      <c r="P193" s="128"/>
      <c r="Q193" s="128"/>
      <c r="R193" s="128"/>
      <c r="S193" s="128"/>
      <c r="T193" s="128"/>
      <c r="U193" s="128"/>
      <c r="V193" s="128"/>
      <c r="W193" s="129"/>
      <c r="Y193" s="127"/>
      <c r="Z193" s="128"/>
      <c r="AA193" s="128"/>
      <c r="AB193" s="128"/>
      <c r="AC193" s="128"/>
      <c r="AD193" s="128"/>
      <c r="AE193" s="128"/>
      <c r="AF193" s="128"/>
      <c r="AG193" s="128"/>
      <c r="AH193" s="128"/>
      <c r="AI193" s="128"/>
      <c r="AJ193" s="128"/>
      <c r="AK193" s="128"/>
      <c r="AL193" s="128"/>
      <c r="AM193" s="128"/>
      <c r="AN193" s="128"/>
      <c r="AO193" s="128"/>
      <c r="AP193" s="128"/>
      <c r="AQ193" s="128"/>
      <c r="AR193" s="128"/>
      <c r="AS193" s="128"/>
      <c r="AT193" s="128"/>
      <c r="AU193" s="129"/>
    </row>
    <row r="194" spans="1:47" s="63" customFormat="1" ht="12.75" thickBot="1">
      <c r="A194" s="77">
        <f>+A181+1</f>
        <v>17</v>
      </c>
      <c r="B194" s="186"/>
      <c r="C194" s="186"/>
      <c r="D194" s="186"/>
      <c r="E194" s="186"/>
      <c r="F194" s="186"/>
      <c r="G194" s="186"/>
      <c r="H194" s="186"/>
      <c r="I194" s="186"/>
      <c r="J194" s="186"/>
      <c r="K194" s="186"/>
      <c r="L194" s="180"/>
      <c r="M194" s="180"/>
      <c r="N194" s="180"/>
      <c r="O194" s="180"/>
      <c r="P194" s="180"/>
      <c r="Q194" s="180"/>
      <c r="R194" s="180"/>
      <c r="S194" s="180"/>
      <c r="T194" s="180"/>
      <c r="U194" s="180"/>
      <c r="V194" s="180"/>
      <c r="W194" s="62"/>
      <c r="Y194" s="77">
        <f>+Y181+1</f>
        <v>17</v>
      </c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0"/>
      <c r="AK194" s="180"/>
      <c r="AL194" s="180"/>
      <c r="AM194" s="180"/>
      <c r="AN194" s="180"/>
      <c r="AO194" s="180"/>
      <c r="AP194" s="180"/>
      <c r="AQ194" s="180"/>
      <c r="AR194" s="180"/>
      <c r="AS194" s="180"/>
      <c r="AT194" s="180"/>
      <c r="AU194" s="62"/>
    </row>
    <row r="195" spans="1:47" s="63" customFormat="1" ht="12" customHeight="1">
      <c r="A195" s="60"/>
      <c r="B195" s="81" t="str">
        <f>IF(G194&gt;0,CONCATENATE("A. SALDO SEGÚN LIBROS AL ",TEXT('Datos Grales.'!$D$8,"dd/mm/yyyy")),"")</f>
        <v/>
      </c>
      <c r="C195" s="82"/>
      <c r="D195" s="82"/>
      <c r="E195" s="83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4"/>
      <c r="R195" s="192"/>
      <c r="S195" s="192"/>
      <c r="T195" s="192"/>
      <c r="U195" s="192"/>
      <c r="V195" s="193"/>
      <c r="W195" s="62"/>
      <c r="Y195" s="60"/>
      <c r="Z195" s="81" t="str">
        <f>IF(AE194&gt;0,CONCATENATE("A. SALDO SEGÚN LIBROS AL ",TEXT('Datos Grales.'!$D$8,"dd/mm/yyyy")),"")</f>
        <v/>
      </c>
      <c r="AA195" s="82"/>
      <c r="AB195" s="82"/>
      <c r="AC195" s="83"/>
      <c r="AD195" s="82"/>
      <c r="AE195" s="82"/>
      <c r="AF195" s="82"/>
      <c r="AG195" s="82"/>
      <c r="AH195" s="82"/>
      <c r="AI195" s="82"/>
      <c r="AJ195" s="82"/>
      <c r="AK195" s="82"/>
      <c r="AL195" s="82"/>
      <c r="AM195" s="82"/>
      <c r="AN195" s="82"/>
      <c r="AO195" s="84"/>
      <c r="AP195" s="192"/>
      <c r="AQ195" s="192"/>
      <c r="AR195" s="192"/>
      <c r="AS195" s="192"/>
      <c r="AT195" s="193"/>
      <c r="AU195" s="62"/>
    </row>
    <row r="196" spans="1:47" s="74" customFormat="1" ht="12" customHeight="1">
      <c r="A196" s="72"/>
      <c r="B196" s="85" t="str">
        <f>IF(G194&gt;0,"(Se deberá adjuntar escaneo en formato .jpg o .pdf del folio con el último registro del periodo rendido)","")</f>
        <v/>
      </c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86"/>
      <c r="W196" s="73"/>
      <c r="Y196" s="72"/>
      <c r="Z196" s="85" t="str">
        <f>IF(AE194&gt;0,"(Se deberá adjuntar escaneo en formato .jpg o .pdf del folio con el último registro del periodo rendido)","")</f>
        <v/>
      </c>
      <c r="AA196" s="71"/>
      <c r="AB196" s="71"/>
      <c r="AC196" s="71"/>
      <c r="AD196" s="71"/>
      <c r="AE196" s="71"/>
      <c r="AF196" s="71"/>
      <c r="AG196" s="71"/>
      <c r="AH196" s="71"/>
      <c r="AI196" s="71"/>
      <c r="AJ196" s="71"/>
      <c r="AK196" s="71"/>
      <c r="AL196" s="71"/>
      <c r="AM196" s="71"/>
      <c r="AN196" s="71"/>
      <c r="AO196" s="71"/>
      <c r="AP196" s="71"/>
      <c r="AQ196" s="71"/>
      <c r="AR196" s="71"/>
      <c r="AS196" s="71"/>
      <c r="AT196" s="86"/>
      <c r="AU196" s="73"/>
    </row>
    <row r="197" spans="1:47" s="63" customFormat="1" ht="12" customHeight="1">
      <c r="A197" s="60"/>
      <c r="B197" s="87" t="str">
        <f>IF(G194&gt;0,"B. PARTIDAS CONCILIATORIAS QUE SUMAN","")</f>
        <v/>
      </c>
      <c r="C197" s="61"/>
      <c r="D197" s="61"/>
      <c r="E197" s="78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93"/>
      <c r="Q197" s="93"/>
      <c r="R197" s="181"/>
      <c r="S197" s="181"/>
      <c r="T197" s="181"/>
      <c r="U197" s="181"/>
      <c r="V197" s="182"/>
      <c r="W197" s="62"/>
      <c r="Y197" s="60"/>
      <c r="Z197" s="87" t="str">
        <f>IF(AE194&gt;0,"B. PARTIDAS CONCILIATORIAS QUE SUMAN","")</f>
        <v/>
      </c>
      <c r="AA197" s="61"/>
      <c r="AB197" s="61"/>
      <c r="AC197" s="78"/>
      <c r="AD197" s="61"/>
      <c r="AE197" s="61"/>
      <c r="AF197" s="61"/>
      <c r="AG197" s="61"/>
      <c r="AH197" s="61"/>
      <c r="AI197" s="61"/>
      <c r="AJ197" s="61"/>
      <c r="AK197" s="61"/>
      <c r="AL197" s="61"/>
      <c r="AM197" s="61"/>
      <c r="AN197" s="93"/>
      <c r="AO197" s="93"/>
      <c r="AP197" s="181"/>
      <c r="AQ197" s="181"/>
      <c r="AR197" s="181"/>
      <c r="AS197" s="181"/>
      <c r="AT197" s="182"/>
      <c r="AU197" s="62"/>
    </row>
    <row r="198" spans="1:47" s="74" customFormat="1" ht="12" customHeight="1">
      <c r="A198" s="72"/>
      <c r="B198" s="85" t="str">
        <f>IF(G194&gt;0,"(Se deberá adjuntar archivo .doc o .xls con detalle de conceptos y montos)","")</f>
        <v/>
      </c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86"/>
      <c r="W198" s="73"/>
      <c r="Y198" s="72"/>
      <c r="Z198" s="85" t="str">
        <f>IF(AE194&gt;0,"(Se deberá adjuntar archivo .doc o .xls con detalle de conceptos y montos)","")</f>
        <v/>
      </c>
      <c r="AA198" s="71"/>
      <c r="AB198" s="71"/>
      <c r="AC198" s="71"/>
      <c r="AD198" s="71"/>
      <c r="AE198" s="71"/>
      <c r="AF198" s="71"/>
      <c r="AG198" s="71"/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  <c r="AR198" s="71"/>
      <c r="AS198" s="71"/>
      <c r="AT198" s="86"/>
      <c r="AU198" s="73"/>
    </row>
    <row r="199" spans="1:47" s="63" customFormat="1" ht="12" customHeight="1">
      <c r="A199" s="60"/>
      <c r="B199" s="87" t="str">
        <f>IF(G194&gt;0,"C. PARTIDAS CONCILIATORIAS QUE RESTAN","")</f>
        <v/>
      </c>
      <c r="C199" s="61"/>
      <c r="D199" s="61"/>
      <c r="E199" s="78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93"/>
      <c r="Q199" s="93"/>
      <c r="R199" s="181"/>
      <c r="S199" s="181"/>
      <c r="T199" s="181"/>
      <c r="U199" s="181"/>
      <c r="V199" s="182"/>
      <c r="W199" s="62"/>
      <c r="Y199" s="60"/>
      <c r="Z199" s="87" t="str">
        <f>IF(AE194&gt;0,"C. PARTIDAS CONCILIATORIAS QUE RESTAN","")</f>
        <v/>
      </c>
      <c r="AA199" s="61"/>
      <c r="AB199" s="61"/>
      <c r="AC199" s="78"/>
      <c r="AD199" s="61"/>
      <c r="AE199" s="61"/>
      <c r="AF199" s="61"/>
      <c r="AG199" s="61"/>
      <c r="AH199" s="61"/>
      <c r="AI199" s="61"/>
      <c r="AJ199" s="61"/>
      <c r="AK199" s="61"/>
      <c r="AL199" s="61"/>
      <c r="AM199" s="61"/>
      <c r="AN199" s="93"/>
      <c r="AO199" s="93"/>
      <c r="AP199" s="181"/>
      <c r="AQ199" s="181"/>
      <c r="AR199" s="181"/>
      <c r="AS199" s="181"/>
      <c r="AT199" s="182"/>
      <c r="AU199" s="62"/>
    </row>
    <row r="200" spans="1:47" s="74" customFormat="1" ht="12" customHeight="1">
      <c r="A200" s="72"/>
      <c r="B200" s="85" t="str">
        <f>IF(G194&gt;0,"(Se deberá adjuntar archivo .doc o .xls con detalle de conceptos y montos)","")</f>
        <v/>
      </c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86"/>
      <c r="W200" s="73"/>
      <c r="Y200" s="72"/>
      <c r="Z200" s="85" t="str">
        <f>IF(AE194&gt;0,"(Se deberá adjuntar archivo .doc o .xls con detalle de conceptos y montos)","")</f>
        <v/>
      </c>
      <c r="AA200" s="71"/>
      <c r="AB200" s="71"/>
      <c r="AC200" s="71"/>
      <c r="AD200" s="71"/>
      <c r="AE200" s="71"/>
      <c r="AF200" s="71"/>
      <c r="AG200" s="71"/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  <c r="AR200" s="71"/>
      <c r="AS200" s="71"/>
      <c r="AT200" s="86"/>
      <c r="AU200" s="73"/>
    </row>
    <row r="201" spans="1:47" s="63" customFormat="1" ht="12" customHeight="1">
      <c r="A201" s="60"/>
      <c r="B201" s="87" t="str">
        <f>IF(G194&gt;0,CONCATENATE("D. SALDO SEGÚN EXTRACTO BANCARIO AL ",TEXT('Datos Grales.'!$D$8,"dd/mm/yyyy")),"")</f>
        <v/>
      </c>
      <c r="C201" s="61"/>
      <c r="D201" s="61"/>
      <c r="E201" s="78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93"/>
      <c r="Q201" s="93"/>
      <c r="R201" s="181"/>
      <c r="S201" s="181"/>
      <c r="T201" s="181"/>
      <c r="U201" s="181"/>
      <c r="V201" s="182"/>
      <c r="W201" s="62"/>
      <c r="Y201" s="60"/>
      <c r="Z201" s="87" t="str">
        <f>IF(AE194&gt;0,CONCATENATE("D. SALDO SEGÚN EXTRACTO BANCARIO AL ",TEXT('Datos Grales.'!$D$8,"dd/mm/yyyy")),"")</f>
        <v/>
      </c>
      <c r="AA201" s="61"/>
      <c r="AB201" s="61"/>
      <c r="AC201" s="78"/>
      <c r="AD201" s="61"/>
      <c r="AE201" s="61"/>
      <c r="AF201" s="61"/>
      <c r="AG201" s="61"/>
      <c r="AH201" s="61"/>
      <c r="AI201" s="61"/>
      <c r="AJ201" s="61"/>
      <c r="AK201" s="61"/>
      <c r="AL201" s="61"/>
      <c r="AM201" s="61"/>
      <c r="AN201" s="93"/>
      <c r="AO201" s="93"/>
      <c r="AP201" s="181"/>
      <c r="AQ201" s="181"/>
      <c r="AR201" s="181"/>
      <c r="AS201" s="181"/>
      <c r="AT201" s="182"/>
      <c r="AU201" s="62"/>
    </row>
    <row r="202" spans="1:47" s="74" customFormat="1" ht="12" customHeight="1">
      <c r="A202" s="72"/>
      <c r="B202" s="85" t="str">
        <f>IF(G194&gt;0,"(Se deberá adjuntar escaneo en formato .jpg o .pdf de certificación o extracto bancario respectivo)","")</f>
        <v/>
      </c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86"/>
      <c r="W202" s="73"/>
      <c r="Y202" s="72"/>
      <c r="Z202" s="85" t="str">
        <f>IF(AE194&gt;0,"(Se deberá adjuntar escaneo en formato .jpg o .pdf de certificación o extracto bancario respectivo)","")</f>
        <v/>
      </c>
      <c r="AA202" s="71"/>
      <c r="AB202" s="71"/>
      <c r="AC202" s="71"/>
      <c r="AD202" s="71"/>
      <c r="AE202" s="71"/>
      <c r="AF202" s="71"/>
      <c r="AG202" s="71"/>
      <c r="AH202" s="71"/>
      <c r="AI202" s="71"/>
      <c r="AJ202" s="71"/>
      <c r="AK202" s="71"/>
      <c r="AL202" s="71"/>
      <c r="AM202" s="71"/>
      <c r="AN202" s="71"/>
      <c r="AO202" s="71"/>
      <c r="AP202" s="71"/>
      <c r="AQ202" s="71"/>
      <c r="AR202" s="71"/>
      <c r="AS202" s="71"/>
      <c r="AT202" s="86"/>
      <c r="AU202" s="73"/>
    </row>
    <row r="203" spans="1:47" s="63" customFormat="1" ht="12" customHeight="1">
      <c r="A203" s="60"/>
      <c r="B203" s="87" t="str">
        <f>IF(G194&gt;0,"E. CONCILIACIÓN DE SALDOS AL CIERRE (A.+B.-C.-D.)","")</f>
        <v/>
      </c>
      <c r="C203" s="61"/>
      <c r="D203" s="61"/>
      <c r="E203" s="78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93"/>
      <c r="R203" s="187">
        <f>ROUND(+R195+R197-R199-R201,2)</f>
        <v>0</v>
      </c>
      <c r="S203" s="187"/>
      <c r="T203" s="187"/>
      <c r="U203" s="187"/>
      <c r="V203" s="188"/>
      <c r="W203" s="62"/>
      <c r="Y203" s="60"/>
      <c r="Z203" s="87" t="str">
        <f>IF(AE194&gt;0,"E. CONCILIACIÓN DE SALDOS AL CIERRE (A.+B.-C.-D.)","")</f>
        <v/>
      </c>
      <c r="AA203" s="61"/>
      <c r="AB203" s="61"/>
      <c r="AC203" s="78"/>
      <c r="AD203" s="61"/>
      <c r="AE203" s="61"/>
      <c r="AF203" s="61"/>
      <c r="AG203" s="61"/>
      <c r="AH203" s="61"/>
      <c r="AI203" s="61"/>
      <c r="AJ203" s="61"/>
      <c r="AK203" s="61"/>
      <c r="AL203" s="61"/>
      <c r="AM203" s="61"/>
      <c r="AN203" s="61"/>
      <c r="AO203" s="93"/>
      <c r="AP203" s="187">
        <f>ROUND(+AP195+AP197-AP199-AP201,2)</f>
        <v>0</v>
      </c>
      <c r="AQ203" s="187"/>
      <c r="AR203" s="187"/>
      <c r="AS203" s="187"/>
      <c r="AT203" s="188"/>
      <c r="AU203" s="62"/>
    </row>
    <row r="204" spans="1:47" s="80" customFormat="1" ht="12" customHeight="1" thickBot="1">
      <c r="A204" s="88"/>
      <c r="B204" s="183" t="str">
        <f>IF(G194&gt;0,IF(R203=0,"CONCILIACIÓN CORRECTA","ATENCIÓN!! No se verifica la conciliación de los saldos. Verifique los importes."),"")</f>
        <v/>
      </c>
      <c r="C204" s="184"/>
      <c r="D204" s="184"/>
      <c r="E204" s="184"/>
      <c r="F204" s="184"/>
      <c r="G204" s="184"/>
      <c r="H204" s="184"/>
      <c r="I204" s="184"/>
      <c r="J204" s="184"/>
      <c r="K204" s="184"/>
      <c r="L204" s="184"/>
      <c r="M204" s="184"/>
      <c r="N204" s="184"/>
      <c r="O204" s="184"/>
      <c r="P204" s="184"/>
      <c r="Q204" s="184"/>
      <c r="R204" s="184"/>
      <c r="S204" s="184"/>
      <c r="T204" s="184"/>
      <c r="U204" s="184"/>
      <c r="V204" s="185"/>
      <c r="W204" s="89"/>
      <c r="Y204" s="88"/>
      <c r="Z204" s="183" t="str">
        <f>IF(AE194&gt;0,IF(AP203=0,"CONCILIACIÓN CORRECTA","ATENCIÓN!! No se verifica la conciliación de los saldos. Verifique los importes."),"")</f>
        <v/>
      </c>
      <c r="AA204" s="184"/>
      <c r="AB204" s="184"/>
      <c r="AC204" s="184"/>
      <c r="AD204" s="184"/>
      <c r="AE204" s="184"/>
      <c r="AF204" s="184"/>
      <c r="AG204" s="184"/>
      <c r="AH204" s="184"/>
      <c r="AI204" s="184"/>
      <c r="AJ204" s="184"/>
      <c r="AK204" s="184"/>
      <c r="AL204" s="184"/>
      <c r="AM204" s="184"/>
      <c r="AN204" s="184"/>
      <c r="AO204" s="184"/>
      <c r="AP204" s="184"/>
      <c r="AQ204" s="184"/>
      <c r="AR204" s="184"/>
      <c r="AS204" s="184"/>
      <c r="AT204" s="185"/>
      <c r="AU204" s="89"/>
    </row>
    <row r="205" spans="1:47" s="63" customFormat="1" ht="12.75" thickBot="1">
      <c r="A205" s="77">
        <f>+A194+1</f>
        <v>18</v>
      </c>
      <c r="B205" s="186"/>
      <c r="C205" s="186"/>
      <c r="D205" s="186"/>
      <c r="E205" s="186"/>
      <c r="F205" s="186"/>
      <c r="G205" s="186"/>
      <c r="H205" s="186"/>
      <c r="I205" s="186"/>
      <c r="J205" s="186"/>
      <c r="K205" s="186"/>
      <c r="L205" s="180"/>
      <c r="M205" s="180"/>
      <c r="N205" s="180"/>
      <c r="O205" s="180"/>
      <c r="P205" s="180"/>
      <c r="Q205" s="180"/>
      <c r="R205" s="180"/>
      <c r="S205" s="180"/>
      <c r="T205" s="180"/>
      <c r="U205" s="180"/>
      <c r="V205" s="180"/>
      <c r="W205" s="62"/>
      <c r="Y205" s="77">
        <f>+Y194+1</f>
        <v>18</v>
      </c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0"/>
      <c r="AK205" s="180"/>
      <c r="AL205" s="180"/>
      <c r="AM205" s="180"/>
      <c r="AN205" s="180"/>
      <c r="AO205" s="180"/>
      <c r="AP205" s="180"/>
      <c r="AQ205" s="180"/>
      <c r="AR205" s="180"/>
      <c r="AS205" s="180"/>
      <c r="AT205" s="180"/>
      <c r="AU205" s="62"/>
    </row>
    <row r="206" spans="1:47" s="63" customFormat="1" ht="12" customHeight="1">
      <c r="A206" s="60"/>
      <c r="B206" s="81" t="str">
        <f>IF(G205&gt;0,CONCATENATE("A. SALDO SEGÚN LIBROS AL ",TEXT('Datos Grales.'!$D$8,"dd/mm/yyyy")),"")</f>
        <v/>
      </c>
      <c r="C206" s="82"/>
      <c r="D206" s="82"/>
      <c r="E206" s="83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4"/>
      <c r="R206" s="192"/>
      <c r="S206" s="192"/>
      <c r="T206" s="192"/>
      <c r="U206" s="192"/>
      <c r="V206" s="193"/>
      <c r="W206" s="62"/>
      <c r="Y206" s="60"/>
      <c r="Z206" s="81" t="str">
        <f>IF(AE205&gt;0,CONCATENATE("A. SALDO SEGÚN LIBROS AL ",TEXT('Datos Grales.'!$D$8,"dd/mm/yyyy")),"")</f>
        <v/>
      </c>
      <c r="AA206" s="82"/>
      <c r="AB206" s="82"/>
      <c r="AC206" s="83"/>
      <c r="AD206" s="82"/>
      <c r="AE206" s="82"/>
      <c r="AF206" s="82"/>
      <c r="AG206" s="82"/>
      <c r="AH206" s="82"/>
      <c r="AI206" s="82"/>
      <c r="AJ206" s="82"/>
      <c r="AK206" s="82"/>
      <c r="AL206" s="82"/>
      <c r="AM206" s="82"/>
      <c r="AN206" s="82"/>
      <c r="AO206" s="84"/>
      <c r="AP206" s="192"/>
      <c r="AQ206" s="192"/>
      <c r="AR206" s="192"/>
      <c r="AS206" s="192"/>
      <c r="AT206" s="193"/>
      <c r="AU206" s="62"/>
    </row>
    <row r="207" spans="1:47" s="74" customFormat="1" ht="12" customHeight="1">
      <c r="A207" s="72"/>
      <c r="B207" s="85" t="str">
        <f>IF(G205&gt;0,"(Se deberá adjuntar escaneo en formato .jpg o .pdf del folio con el último registro del periodo rendido)","")</f>
        <v/>
      </c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86"/>
      <c r="W207" s="73"/>
      <c r="Y207" s="72"/>
      <c r="Z207" s="85" t="str">
        <f>IF(AE205&gt;0,"(Se deberá adjuntar escaneo en formato .jpg o .pdf del folio con el último registro del periodo rendido)","")</f>
        <v/>
      </c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86"/>
      <c r="AU207" s="73"/>
    </row>
    <row r="208" spans="1:47" s="63" customFormat="1" ht="12" customHeight="1">
      <c r="A208" s="60"/>
      <c r="B208" s="87" t="str">
        <f>IF(G205&gt;0,"B. PARTIDAS CONCILIATORIAS QUE SUMAN","")</f>
        <v/>
      </c>
      <c r="C208" s="61"/>
      <c r="D208" s="61"/>
      <c r="E208" s="78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93"/>
      <c r="Q208" s="93"/>
      <c r="R208" s="181"/>
      <c r="S208" s="181"/>
      <c r="T208" s="181"/>
      <c r="U208" s="181"/>
      <c r="V208" s="182"/>
      <c r="W208" s="62"/>
      <c r="Y208" s="60"/>
      <c r="Z208" s="87" t="str">
        <f>IF(AE205&gt;0,"B. PARTIDAS CONCILIATORIAS QUE SUMAN","")</f>
        <v/>
      </c>
      <c r="AA208" s="61"/>
      <c r="AB208" s="61"/>
      <c r="AC208" s="78"/>
      <c r="AD208" s="61"/>
      <c r="AE208" s="61"/>
      <c r="AF208" s="61"/>
      <c r="AG208" s="61"/>
      <c r="AH208" s="61"/>
      <c r="AI208" s="61"/>
      <c r="AJ208" s="61"/>
      <c r="AK208" s="61"/>
      <c r="AL208" s="61"/>
      <c r="AM208" s="61"/>
      <c r="AN208" s="93"/>
      <c r="AO208" s="93"/>
      <c r="AP208" s="181"/>
      <c r="AQ208" s="181"/>
      <c r="AR208" s="181"/>
      <c r="AS208" s="181"/>
      <c r="AT208" s="182"/>
      <c r="AU208" s="62"/>
    </row>
    <row r="209" spans="1:47" s="74" customFormat="1" ht="12" customHeight="1">
      <c r="A209" s="72"/>
      <c r="B209" s="85" t="str">
        <f>IF(G205&gt;0,"(Se deberá adjuntar archivo .doc o .xls con detalle de conceptos y montos)","")</f>
        <v/>
      </c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86"/>
      <c r="W209" s="73"/>
      <c r="Y209" s="72"/>
      <c r="Z209" s="85" t="str">
        <f>IF(AE205&gt;0,"(Se deberá adjuntar archivo .doc o .xls con detalle de conceptos y montos)","")</f>
        <v/>
      </c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71"/>
      <c r="AS209" s="71"/>
      <c r="AT209" s="86"/>
      <c r="AU209" s="73"/>
    </row>
    <row r="210" spans="1:47" s="63" customFormat="1" ht="12" customHeight="1">
      <c r="A210" s="60"/>
      <c r="B210" s="87" t="str">
        <f>IF(G205&gt;0,"C. PARTIDAS CONCILIATORIAS QUE RESTAN","")</f>
        <v/>
      </c>
      <c r="C210" s="61"/>
      <c r="D210" s="61"/>
      <c r="E210" s="78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93"/>
      <c r="Q210" s="93"/>
      <c r="R210" s="181"/>
      <c r="S210" s="181"/>
      <c r="T210" s="181"/>
      <c r="U210" s="181"/>
      <c r="V210" s="182"/>
      <c r="W210" s="62"/>
      <c r="Y210" s="60"/>
      <c r="Z210" s="87" t="str">
        <f>IF(AE205&gt;0,"C. PARTIDAS CONCILIATORIAS QUE RESTAN","")</f>
        <v/>
      </c>
      <c r="AA210" s="61"/>
      <c r="AB210" s="61"/>
      <c r="AC210" s="78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93"/>
      <c r="AO210" s="93"/>
      <c r="AP210" s="181"/>
      <c r="AQ210" s="181"/>
      <c r="AR210" s="181"/>
      <c r="AS210" s="181"/>
      <c r="AT210" s="182"/>
      <c r="AU210" s="62"/>
    </row>
    <row r="211" spans="1:47" s="74" customFormat="1" ht="12" customHeight="1">
      <c r="A211" s="72"/>
      <c r="B211" s="85" t="str">
        <f>IF(G205&gt;0,"(Se deberá adjuntar archivo .doc o .xls con detalle de conceptos y montos)","")</f>
        <v/>
      </c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86"/>
      <c r="W211" s="73"/>
      <c r="Y211" s="72"/>
      <c r="Z211" s="85" t="str">
        <f>IF(AE205&gt;0,"(Se deberá adjuntar archivo .doc o .xls con detalle de conceptos y montos)","")</f>
        <v/>
      </c>
      <c r="AA211" s="71"/>
      <c r="AB211" s="71"/>
      <c r="AC211" s="71"/>
      <c r="AD211" s="71"/>
      <c r="AE211" s="71"/>
      <c r="AF211" s="71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71"/>
      <c r="AS211" s="71"/>
      <c r="AT211" s="86"/>
      <c r="AU211" s="73"/>
    </row>
    <row r="212" spans="1:47" s="63" customFormat="1" ht="12" customHeight="1">
      <c r="A212" s="60"/>
      <c r="B212" s="87" t="str">
        <f>IF(G205&gt;0,CONCATENATE("D. SALDO SEGÚN EXTRACTO BANCARIO AL ",TEXT('Datos Grales.'!$D$8,"dd/mm/yyyy")),"")</f>
        <v/>
      </c>
      <c r="C212" s="61"/>
      <c r="D212" s="61"/>
      <c r="E212" s="78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93"/>
      <c r="Q212" s="93"/>
      <c r="R212" s="181"/>
      <c r="S212" s="181"/>
      <c r="T212" s="181"/>
      <c r="U212" s="181"/>
      <c r="V212" s="182"/>
      <c r="W212" s="62"/>
      <c r="Y212" s="60"/>
      <c r="Z212" s="87" t="str">
        <f>IF(AE205&gt;0,CONCATENATE("D. SALDO SEGÚN EXTRACTO BANCARIO AL ",TEXT('Datos Grales.'!$D$8,"dd/mm/yyyy")),"")</f>
        <v/>
      </c>
      <c r="AA212" s="61"/>
      <c r="AB212" s="61"/>
      <c r="AC212" s="78"/>
      <c r="AD212" s="61"/>
      <c r="AE212" s="61"/>
      <c r="AF212" s="61"/>
      <c r="AG212" s="61"/>
      <c r="AH212" s="61"/>
      <c r="AI212" s="61"/>
      <c r="AJ212" s="61"/>
      <c r="AK212" s="61"/>
      <c r="AL212" s="61"/>
      <c r="AM212" s="61"/>
      <c r="AN212" s="93"/>
      <c r="AO212" s="93"/>
      <c r="AP212" s="181"/>
      <c r="AQ212" s="181"/>
      <c r="AR212" s="181"/>
      <c r="AS212" s="181"/>
      <c r="AT212" s="182"/>
      <c r="AU212" s="62"/>
    </row>
    <row r="213" spans="1:47" s="74" customFormat="1" ht="12" customHeight="1">
      <c r="A213" s="72"/>
      <c r="B213" s="85" t="str">
        <f>IF(G205&gt;0,"(Se deberá adjuntar escaneo en formato .jpg o .pdf de certificación o extracto bancario respectivo)","")</f>
        <v/>
      </c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86"/>
      <c r="W213" s="73"/>
      <c r="Y213" s="72"/>
      <c r="Z213" s="85" t="str">
        <f>IF(AE205&gt;0,"(Se deberá adjuntar escaneo en formato .jpg o .pdf de certificación o extracto bancario respectivo)","")</f>
        <v/>
      </c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71"/>
      <c r="AS213" s="71"/>
      <c r="AT213" s="86"/>
      <c r="AU213" s="73"/>
    </row>
    <row r="214" spans="1:47" s="63" customFormat="1" ht="12" customHeight="1">
      <c r="A214" s="60"/>
      <c r="B214" s="87" t="str">
        <f>IF(G205&gt;0,"E. CONCILIACIÓN DE SALDOS AL CIERRE (A.+B.-C.-D.)","")</f>
        <v/>
      </c>
      <c r="C214" s="61"/>
      <c r="D214" s="61"/>
      <c r="E214" s="78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93"/>
      <c r="R214" s="187">
        <f>ROUND(+R206+R208-R210-R212,2)</f>
        <v>0</v>
      </c>
      <c r="S214" s="187"/>
      <c r="T214" s="187"/>
      <c r="U214" s="187"/>
      <c r="V214" s="188"/>
      <c r="W214" s="62"/>
      <c r="Y214" s="60"/>
      <c r="Z214" s="87" t="str">
        <f>IF(AE205&gt;0,"E. CONCILIACIÓN DE SALDOS AL CIERRE (A.+B.-C.-D.)","")</f>
        <v/>
      </c>
      <c r="AA214" s="61"/>
      <c r="AB214" s="61"/>
      <c r="AC214" s="78"/>
      <c r="AD214" s="61"/>
      <c r="AE214" s="61"/>
      <c r="AF214" s="61"/>
      <c r="AG214" s="61"/>
      <c r="AH214" s="61"/>
      <c r="AI214" s="61"/>
      <c r="AJ214" s="61"/>
      <c r="AK214" s="61"/>
      <c r="AL214" s="61"/>
      <c r="AM214" s="61"/>
      <c r="AN214" s="61"/>
      <c r="AO214" s="93"/>
      <c r="AP214" s="187">
        <f>ROUND(+AP206+AP208-AP210-AP212,2)</f>
        <v>0</v>
      </c>
      <c r="AQ214" s="187"/>
      <c r="AR214" s="187"/>
      <c r="AS214" s="187"/>
      <c r="AT214" s="188"/>
      <c r="AU214" s="62"/>
    </row>
    <row r="215" spans="1:47" s="80" customFormat="1" ht="12" customHeight="1" thickBot="1">
      <c r="A215" s="88"/>
      <c r="B215" s="183" t="str">
        <f>IF(G205&gt;0,IF(R214=0,"CONCILIACIÓN CORRECTA","ATENCIÓN!! No se verifica la conciliación de los saldos. Verifique los importes."),"")</f>
        <v/>
      </c>
      <c r="C215" s="184"/>
      <c r="D215" s="184"/>
      <c r="E215" s="184"/>
      <c r="F215" s="184"/>
      <c r="G215" s="184"/>
      <c r="H215" s="184"/>
      <c r="I215" s="184"/>
      <c r="J215" s="184"/>
      <c r="K215" s="184"/>
      <c r="L215" s="184"/>
      <c r="M215" s="184"/>
      <c r="N215" s="184"/>
      <c r="O215" s="184"/>
      <c r="P215" s="184"/>
      <c r="Q215" s="184"/>
      <c r="R215" s="184"/>
      <c r="S215" s="184"/>
      <c r="T215" s="184"/>
      <c r="U215" s="184"/>
      <c r="V215" s="185"/>
      <c r="W215" s="89"/>
      <c r="Y215" s="88"/>
      <c r="Z215" s="183" t="str">
        <f>IF(AE205&gt;0,IF(AP214=0,"CONCILIACIÓN CORRECTA","ATENCIÓN!! No se verifica la conciliación de los saldos. Verifique los importes."),"")</f>
        <v/>
      </c>
      <c r="AA215" s="184"/>
      <c r="AB215" s="184"/>
      <c r="AC215" s="184"/>
      <c r="AD215" s="184"/>
      <c r="AE215" s="184"/>
      <c r="AF215" s="184"/>
      <c r="AG215" s="184"/>
      <c r="AH215" s="184"/>
      <c r="AI215" s="184"/>
      <c r="AJ215" s="184"/>
      <c r="AK215" s="184"/>
      <c r="AL215" s="184"/>
      <c r="AM215" s="184"/>
      <c r="AN215" s="184"/>
      <c r="AO215" s="184"/>
      <c r="AP215" s="184"/>
      <c r="AQ215" s="184"/>
      <c r="AR215" s="184"/>
      <c r="AS215" s="184"/>
      <c r="AT215" s="185"/>
      <c r="AU215" s="89"/>
    </row>
    <row r="216" spans="1:47" s="63" customFormat="1" ht="12.75" thickBot="1">
      <c r="A216" s="77">
        <f>+A205+1</f>
        <v>19</v>
      </c>
      <c r="B216" s="186"/>
      <c r="C216" s="186"/>
      <c r="D216" s="186"/>
      <c r="E216" s="186"/>
      <c r="F216" s="186"/>
      <c r="G216" s="186"/>
      <c r="H216" s="186"/>
      <c r="I216" s="186"/>
      <c r="J216" s="186"/>
      <c r="K216" s="186"/>
      <c r="L216" s="180"/>
      <c r="M216" s="180"/>
      <c r="N216" s="180"/>
      <c r="O216" s="180"/>
      <c r="P216" s="180"/>
      <c r="Q216" s="180"/>
      <c r="R216" s="180"/>
      <c r="S216" s="180"/>
      <c r="T216" s="180"/>
      <c r="U216" s="180"/>
      <c r="V216" s="180"/>
      <c r="W216" s="62"/>
      <c r="Y216" s="77">
        <f>+Y205+1</f>
        <v>19</v>
      </c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0"/>
      <c r="AK216" s="180"/>
      <c r="AL216" s="180"/>
      <c r="AM216" s="180"/>
      <c r="AN216" s="180"/>
      <c r="AO216" s="180"/>
      <c r="AP216" s="180"/>
      <c r="AQ216" s="180"/>
      <c r="AR216" s="180"/>
      <c r="AS216" s="180"/>
      <c r="AT216" s="180"/>
      <c r="AU216" s="62"/>
    </row>
    <row r="217" spans="1:47" s="63" customFormat="1" ht="12" customHeight="1">
      <c r="A217" s="60"/>
      <c r="B217" s="81" t="str">
        <f>IF(G216&gt;0,CONCATENATE("A. SALDO SEGÚN LIBROS AL ",TEXT('Datos Grales.'!$D$8,"dd/mm/yyyy")),"")</f>
        <v/>
      </c>
      <c r="C217" s="82"/>
      <c r="D217" s="82"/>
      <c r="E217" s="83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4"/>
      <c r="R217" s="192"/>
      <c r="S217" s="192"/>
      <c r="T217" s="192"/>
      <c r="U217" s="192"/>
      <c r="V217" s="193"/>
      <c r="W217" s="62"/>
      <c r="Y217" s="60"/>
      <c r="Z217" s="81" t="str">
        <f>IF(AE216&gt;0,CONCATENATE("A. SALDO SEGÚN LIBROS AL ",TEXT('Datos Grales.'!$D$8,"dd/mm/yyyy")),"")</f>
        <v/>
      </c>
      <c r="AA217" s="82"/>
      <c r="AB217" s="82"/>
      <c r="AC217" s="83"/>
      <c r="AD217" s="82"/>
      <c r="AE217" s="82"/>
      <c r="AF217" s="82"/>
      <c r="AG217" s="82"/>
      <c r="AH217" s="82"/>
      <c r="AI217" s="82"/>
      <c r="AJ217" s="82"/>
      <c r="AK217" s="82"/>
      <c r="AL217" s="82"/>
      <c r="AM217" s="82"/>
      <c r="AN217" s="82"/>
      <c r="AO217" s="84"/>
      <c r="AP217" s="192"/>
      <c r="AQ217" s="192"/>
      <c r="AR217" s="192"/>
      <c r="AS217" s="192"/>
      <c r="AT217" s="193"/>
      <c r="AU217" s="62"/>
    </row>
    <row r="218" spans="1:47" s="74" customFormat="1" ht="12" customHeight="1">
      <c r="A218" s="72"/>
      <c r="B218" s="85" t="str">
        <f>IF(G216&gt;0,"(Se deberá adjuntar escaneo en formato .jpg o .pdf del folio con el último registro del periodo rendido)","")</f>
        <v/>
      </c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86"/>
      <c r="W218" s="73"/>
      <c r="Y218" s="72"/>
      <c r="Z218" s="85" t="str">
        <f>IF(AE216&gt;0,"(Se deberá adjuntar escaneo en formato .jpg o .pdf del folio con el último registro del periodo rendido)","")</f>
        <v/>
      </c>
      <c r="AA218" s="71"/>
      <c r="AB218" s="71"/>
      <c r="AC218" s="71"/>
      <c r="AD218" s="71"/>
      <c r="AE218" s="71"/>
      <c r="AF218" s="71"/>
      <c r="AG218" s="71"/>
      <c r="AH218" s="71"/>
      <c r="AI218" s="71"/>
      <c r="AJ218" s="71"/>
      <c r="AK218" s="71"/>
      <c r="AL218" s="71"/>
      <c r="AM218" s="71"/>
      <c r="AN218" s="71"/>
      <c r="AO218" s="71"/>
      <c r="AP218" s="71"/>
      <c r="AQ218" s="71"/>
      <c r="AR218" s="71"/>
      <c r="AS218" s="71"/>
      <c r="AT218" s="86"/>
      <c r="AU218" s="73"/>
    </row>
    <row r="219" spans="1:47" s="63" customFormat="1" ht="12" customHeight="1">
      <c r="A219" s="60"/>
      <c r="B219" s="87" t="str">
        <f>IF(G216&gt;0,"B. PARTIDAS CONCILIATORIAS QUE SUMAN","")</f>
        <v/>
      </c>
      <c r="C219" s="61"/>
      <c r="D219" s="61"/>
      <c r="E219" s="78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93"/>
      <c r="Q219" s="93"/>
      <c r="R219" s="181"/>
      <c r="S219" s="181"/>
      <c r="T219" s="181"/>
      <c r="U219" s="181"/>
      <c r="V219" s="182"/>
      <c r="W219" s="62"/>
      <c r="Y219" s="60"/>
      <c r="Z219" s="87" t="str">
        <f>IF(AE216&gt;0,"B. PARTIDAS CONCILIATORIAS QUE SUMAN","")</f>
        <v/>
      </c>
      <c r="AA219" s="61"/>
      <c r="AB219" s="61"/>
      <c r="AC219" s="78"/>
      <c r="AD219" s="61"/>
      <c r="AE219" s="61"/>
      <c r="AF219" s="61"/>
      <c r="AG219" s="61"/>
      <c r="AH219" s="61"/>
      <c r="AI219" s="61"/>
      <c r="AJ219" s="61"/>
      <c r="AK219" s="61"/>
      <c r="AL219" s="61"/>
      <c r="AM219" s="61"/>
      <c r="AN219" s="93"/>
      <c r="AO219" s="93"/>
      <c r="AP219" s="181"/>
      <c r="AQ219" s="181"/>
      <c r="AR219" s="181"/>
      <c r="AS219" s="181"/>
      <c r="AT219" s="182"/>
      <c r="AU219" s="62"/>
    </row>
    <row r="220" spans="1:47" s="74" customFormat="1" ht="12" customHeight="1">
      <c r="A220" s="72"/>
      <c r="B220" s="85" t="str">
        <f>IF(G216&gt;0,"(Se deberá adjuntar archivo .doc o .xls con detalle de conceptos y montos)","")</f>
        <v/>
      </c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86"/>
      <c r="W220" s="73"/>
      <c r="Y220" s="72"/>
      <c r="Z220" s="85" t="str">
        <f>IF(AE216&gt;0,"(Se deberá adjuntar archivo .doc o .xls con detalle de conceptos y montos)","")</f>
        <v/>
      </c>
      <c r="AA220" s="71"/>
      <c r="AB220" s="71"/>
      <c r="AC220" s="71"/>
      <c r="AD220" s="71"/>
      <c r="AE220" s="71"/>
      <c r="AF220" s="71"/>
      <c r="AG220" s="71"/>
      <c r="AH220" s="71"/>
      <c r="AI220" s="71"/>
      <c r="AJ220" s="71"/>
      <c r="AK220" s="71"/>
      <c r="AL220" s="71"/>
      <c r="AM220" s="71"/>
      <c r="AN220" s="71"/>
      <c r="AO220" s="71"/>
      <c r="AP220" s="71"/>
      <c r="AQ220" s="71"/>
      <c r="AR220" s="71"/>
      <c r="AS220" s="71"/>
      <c r="AT220" s="86"/>
      <c r="AU220" s="73"/>
    </row>
    <row r="221" spans="1:47" s="63" customFormat="1" ht="12" customHeight="1">
      <c r="A221" s="60"/>
      <c r="B221" s="87" t="str">
        <f>IF(G216&gt;0,"C. PARTIDAS CONCILIATORIAS QUE RESTAN","")</f>
        <v/>
      </c>
      <c r="C221" s="61"/>
      <c r="D221" s="61"/>
      <c r="E221" s="78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93"/>
      <c r="Q221" s="93"/>
      <c r="R221" s="181"/>
      <c r="S221" s="181"/>
      <c r="T221" s="181"/>
      <c r="U221" s="181"/>
      <c r="V221" s="182"/>
      <c r="W221" s="62"/>
      <c r="Y221" s="60"/>
      <c r="Z221" s="87" t="str">
        <f>IF(AE216&gt;0,"C. PARTIDAS CONCILIATORIAS QUE RESTAN","")</f>
        <v/>
      </c>
      <c r="AA221" s="61"/>
      <c r="AB221" s="61"/>
      <c r="AC221" s="78"/>
      <c r="AD221" s="61"/>
      <c r="AE221" s="61"/>
      <c r="AF221" s="61"/>
      <c r="AG221" s="61"/>
      <c r="AH221" s="61"/>
      <c r="AI221" s="61"/>
      <c r="AJ221" s="61"/>
      <c r="AK221" s="61"/>
      <c r="AL221" s="61"/>
      <c r="AM221" s="61"/>
      <c r="AN221" s="93"/>
      <c r="AO221" s="93"/>
      <c r="AP221" s="181"/>
      <c r="AQ221" s="181"/>
      <c r="AR221" s="181"/>
      <c r="AS221" s="181"/>
      <c r="AT221" s="182"/>
      <c r="AU221" s="62"/>
    </row>
    <row r="222" spans="1:47" s="74" customFormat="1" ht="12" customHeight="1">
      <c r="A222" s="72"/>
      <c r="B222" s="85" t="str">
        <f>IF(G216&gt;0,"(Se deberá adjuntar archivo .doc o .xls con detalle de conceptos y montos)","")</f>
        <v/>
      </c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86"/>
      <c r="W222" s="73"/>
      <c r="Y222" s="72"/>
      <c r="Z222" s="85" t="str">
        <f>IF(AE216&gt;0,"(Se deberá adjuntar archivo .doc o .xls con detalle de conceptos y montos)","")</f>
        <v/>
      </c>
      <c r="AA222" s="71"/>
      <c r="AB222" s="71"/>
      <c r="AC222" s="71"/>
      <c r="AD222" s="71"/>
      <c r="AE222" s="71"/>
      <c r="AF222" s="71"/>
      <c r="AG222" s="71"/>
      <c r="AH222" s="71"/>
      <c r="AI222" s="71"/>
      <c r="AJ222" s="71"/>
      <c r="AK222" s="71"/>
      <c r="AL222" s="71"/>
      <c r="AM222" s="71"/>
      <c r="AN222" s="71"/>
      <c r="AO222" s="71"/>
      <c r="AP222" s="71"/>
      <c r="AQ222" s="71"/>
      <c r="AR222" s="71"/>
      <c r="AS222" s="71"/>
      <c r="AT222" s="86"/>
      <c r="AU222" s="73"/>
    </row>
    <row r="223" spans="1:47" s="63" customFormat="1" ht="12" customHeight="1">
      <c r="A223" s="60"/>
      <c r="B223" s="87" t="str">
        <f>IF(G216&gt;0,CONCATENATE("D. SALDO SEGÚN EXTRACTO BANCARIO AL ",TEXT('Datos Grales.'!$D$8,"dd/mm/yyyy")),"")</f>
        <v/>
      </c>
      <c r="C223" s="61"/>
      <c r="D223" s="61"/>
      <c r="E223" s="78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93"/>
      <c r="Q223" s="93"/>
      <c r="R223" s="181"/>
      <c r="S223" s="181"/>
      <c r="T223" s="181"/>
      <c r="U223" s="181"/>
      <c r="V223" s="182"/>
      <c r="W223" s="62"/>
      <c r="Y223" s="60"/>
      <c r="Z223" s="87" t="str">
        <f>IF(AE216&gt;0,CONCATENATE("D. SALDO SEGÚN EXTRACTO BANCARIO AL ",TEXT('Datos Grales.'!$D$8,"dd/mm/yyyy")),"")</f>
        <v/>
      </c>
      <c r="AA223" s="61"/>
      <c r="AB223" s="61"/>
      <c r="AC223" s="78"/>
      <c r="AD223" s="61"/>
      <c r="AE223" s="61"/>
      <c r="AF223" s="61"/>
      <c r="AG223" s="61"/>
      <c r="AH223" s="61"/>
      <c r="AI223" s="61"/>
      <c r="AJ223" s="61"/>
      <c r="AK223" s="61"/>
      <c r="AL223" s="61"/>
      <c r="AM223" s="61"/>
      <c r="AN223" s="93"/>
      <c r="AO223" s="93"/>
      <c r="AP223" s="181"/>
      <c r="AQ223" s="181"/>
      <c r="AR223" s="181"/>
      <c r="AS223" s="181"/>
      <c r="AT223" s="182"/>
      <c r="AU223" s="62"/>
    </row>
    <row r="224" spans="1:47" s="74" customFormat="1" ht="12" customHeight="1">
      <c r="A224" s="72"/>
      <c r="B224" s="85" t="str">
        <f>IF(G216&gt;0,"(Se deberá adjuntar escaneo en formato .jpg o .pdf de certificación o extracto bancario respectivo)","")</f>
        <v/>
      </c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86"/>
      <c r="W224" s="73"/>
      <c r="Y224" s="72"/>
      <c r="Z224" s="85" t="str">
        <f>IF(AE216&gt;0,"(Se deberá adjuntar escaneo en formato .jpg o .pdf de certificación o extracto bancario respectivo)","")</f>
        <v/>
      </c>
      <c r="AA224" s="71"/>
      <c r="AB224" s="71"/>
      <c r="AC224" s="71"/>
      <c r="AD224" s="71"/>
      <c r="AE224" s="71"/>
      <c r="AF224" s="71"/>
      <c r="AG224" s="71"/>
      <c r="AH224" s="71"/>
      <c r="AI224" s="71"/>
      <c r="AJ224" s="71"/>
      <c r="AK224" s="71"/>
      <c r="AL224" s="71"/>
      <c r="AM224" s="71"/>
      <c r="AN224" s="71"/>
      <c r="AO224" s="71"/>
      <c r="AP224" s="71"/>
      <c r="AQ224" s="71"/>
      <c r="AR224" s="71"/>
      <c r="AS224" s="71"/>
      <c r="AT224" s="86"/>
      <c r="AU224" s="73"/>
    </row>
    <row r="225" spans="1:48" s="63" customFormat="1" ht="12" customHeight="1">
      <c r="A225" s="60"/>
      <c r="B225" s="87" t="str">
        <f>IF(G216&gt;0,"E. CONCILIACIÓN DE SALDOS AL CIERRE (A.+B.-C.-D.)","")</f>
        <v/>
      </c>
      <c r="C225" s="61"/>
      <c r="D225" s="61"/>
      <c r="E225" s="78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93"/>
      <c r="R225" s="187">
        <f>ROUND(+R217+R219-R221-R223,2)</f>
        <v>0</v>
      </c>
      <c r="S225" s="187"/>
      <c r="T225" s="187"/>
      <c r="U225" s="187"/>
      <c r="V225" s="188"/>
      <c r="W225" s="62"/>
      <c r="Y225" s="60"/>
      <c r="Z225" s="87" t="str">
        <f>IF(AE216&gt;0,"E. CONCILIACIÓN DE SALDOS AL CIERRE (A.+B.-C.-D.)","")</f>
        <v/>
      </c>
      <c r="AA225" s="61"/>
      <c r="AB225" s="61"/>
      <c r="AC225" s="78"/>
      <c r="AD225" s="61"/>
      <c r="AE225" s="61"/>
      <c r="AF225" s="61"/>
      <c r="AG225" s="61"/>
      <c r="AH225" s="61"/>
      <c r="AI225" s="61"/>
      <c r="AJ225" s="61"/>
      <c r="AK225" s="61"/>
      <c r="AL225" s="61"/>
      <c r="AM225" s="61"/>
      <c r="AN225" s="61"/>
      <c r="AO225" s="93"/>
      <c r="AP225" s="187">
        <f>ROUND(+AP217+AP219-AP221-AP223,2)</f>
        <v>0</v>
      </c>
      <c r="AQ225" s="187"/>
      <c r="AR225" s="187"/>
      <c r="AS225" s="187"/>
      <c r="AT225" s="188"/>
      <c r="AU225" s="62"/>
    </row>
    <row r="226" spans="1:48" s="80" customFormat="1" ht="12" customHeight="1" thickBot="1">
      <c r="A226" s="88"/>
      <c r="B226" s="183" t="str">
        <f>IF(G216&gt;0,IF(R225=0,"CONCILIACIÓN CORRECTA","ATENCIÓN!! No se verifica la conciliación de los saldos. Verifique los importes."),"")</f>
        <v/>
      </c>
      <c r="C226" s="184"/>
      <c r="D226" s="184"/>
      <c r="E226" s="184"/>
      <c r="F226" s="184"/>
      <c r="G226" s="184"/>
      <c r="H226" s="184"/>
      <c r="I226" s="184"/>
      <c r="J226" s="184"/>
      <c r="K226" s="184"/>
      <c r="L226" s="184"/>
      <c r="M226" s="184"/>
      <c r="N226" s="184"/>
      <c r="O226" s="184"/>
      <c r="P226" s="184"/>
      <c r="Q226" s="184"/>
      <c r="R226" s="184"/>
      <c r="S226" s="184"/>
      <c r="T226" s="184"/>
      <c r="U226" s="184"/>
      <c r="V226" s="185"/>
      <c r="W226" s="89"/>
      <c r="Y226" s="88"/>
      <c r="Z226" s="183" t="str">
        <f>IF(AE216&gt;0,IF(AP225=0,"CONCILIACIÓN CORRECTA","ATENCIÓN!! No se verifica la conciliación de los saldos. Verifique los importes."),"")</f>
        <v/>
      </c>
      <c r="AA226" s="184"/>
      <c r="AB226" s="184"/>
      <c r="AC226" s="184"/>
      <c r="AD226" s="184"/>
      <c r="AE226" s="184"/>
      <c r="AF226" s="184"/>
      <c r="AG226" s="184"/>
      <c r="AH226" s="184"/>
      <c r="AI226" s="184"/>
      <c r="AJ226" s="184"/>
      <c r="AK226" s="184"/>
      <c r="AL226" s="184"/>
      <c r="AM226" s="184"/>
      <c r="AN226" s="184"/>
      <c r="AO226" s="184"/>
      <c r="AP226" s="184"/>
      <c r="AQ226" s="184"/>
      <c r="AR226" s="184"/>
      <c r="AS226" s="184"/>
      <c r="AT226" s="185"/>
      <c r="AU226" s="89"/>
    </row>
    <row r="227" spans="1:48" s="63" customFormat="1" ht="12.75" thickBot="1">
      <c r="A227" s="77">
        <f>+A216+1</f>
        <v>20</v>
      </c>
      <c r="B227" s="186"/>
      <c r="C227" s="186"/>
      <c r="D227" s="186"/>
      <c r="E227" s="186"/>
      <c r="F227" s="186"/>
      <c r="G227" s="186"/>
      <c r="H227" s="186"/>
      <c r="I227" s="186"/>
      <c r="J227" s="186"/>
      <c r="K227" s="186"/>
      <c r="L227" s="180"/>
      <c r="M227" s="180"/>
      <c r="N227" s="180"/>
      <c r="O227" s="180"/>
      <c r="P227" s="180"/>
      <c r="Q227" s="180"/>
      <c r="R227" s="180"/>
      <c r="S227" s="180"/>
      <c r="T227" s="180"/>
      <c r="U227" s="180"/>
      <c r="V227" s="180"/>
      <c r="W227" s="62"/>
      <c r="Y227" s="77">
        <f>+Y216+1</f>
        <v>20</v>
      </c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0"/>
      <c r="AK227" s="180"/>
      <c r="AL227" s="180"/>
      <c r="AM227" s="180"/>
      <c r="AN227" s="180"/>
      <c r="AO227" s="180"/>
      <c r="AP227" s="180"/>
      <c r="AQ227" s="180"/>
      <c r="AR227" s="180"/>
      <c r="AS227" s="180"/>
      <c r="AT227" s="180"/>
      <c r="AU227" s="62"/>
    </row>
    <row r="228" spans="1:48" s="63" customFormat="1" ht="12" customHeight="1">
      <c r="A228" s="60"/>
      <c r="B228" s="81" t="str">
        <f>IF(G227&gt;0,CONCATENATE("A. SALDO SEGÚN LIBROS AL ",TEXT('Datos Grales.'!$D$8,"dd/mm/yyyy")),"")</f>
        <v/>
      </c>
      <c r="C228" s="82"/>
      <c r="D228" s="82"/>
      <c r="E228" s="83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4"/>
      <c r="R228" s="192"/>
      <c r="S228" s="192"/>
      <c r="T228" s="192"/>
      <c r="U228" s="192"/>
      <c r="V228" s="193"/>
      <c r="W228" s="62"/>
      <c r="Y228" s="60"/>
      <c r="Z228" s="81" t="str">
        <f>IF(AE227&gt;0,CONCATENATE("A. SALDO SEGÚN LIBROS AL ",TEXT('Datos Grales.'!$D$8,"dd/mm/yyyy")),"")</f>
        <v/>
      </c>
      <c r="AA228" s="82"/>
      <c r="AB228" s="82"/>
      <c r="AC228" s="83"/>
      <c r="AD228" s="82"/>
      <c r="AE228" s="82"/>
      <c r="AF228" s="82"/>
      <c r="AG228" s="82"/>
      <c r="AH228" s="82"/>
      <c r="AI228" s="82"/>
      <c r="AJ228" s="82"/>
      <c r="AK228" s="82"/>
      <c r="AL228" s="82"/>
      <c r="AM228" s="82"/>
      <c r="AN228" s="82"/>
      <c r="AO228" s="84"/>
      <c r="AP228" s="192"/>
      <c r="AQ228" s="192"/>
      <c r="AR228" s="192"/>
      <c r="AS228" s="192"/>
      <c r="AT228" s="193"/>
      <c r="AU228" s="62"/>
    </row>
    <row r="229" spans="1:48" s="74" customFormat="1" ht="12" customHeight="1">
      <c r="A229" s="72"/>
      <c r="B229" s="85" t="str">
        <f>IF(G227&gt;0,"(Se deberá adjuntar escaneo en formato .jpg o .pdf del folio con el último registro del periodo rendido)","")</f>
        <v/>
      </c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86"/>
      <c r="W229" s="73"/>
      <c r="Y229" s="72"/>
      <c r="Z229" s="85" t="str">
        <f>IF(AE227&gt;0,"(Se deberá adjuntar escaneo en formato .jpg o .pdf del folio con el último registro del periodo rendido)","")</f>
        <v/>
      </c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86"/>
      <c r="AU229" s="73"/>
    </row>
    <row r="230" spans="1:48" s="63" customFormat="1" ht="12" customHeight="1">
      <c r="A230" s="60"/>
      <c r="B230" s="87" t="str">
        <f>IF(G227&gt;0,"B. PARTIDAS CONCILIATORIAS QUE SUMAN","")</f>
        <v/>
      </c>
      <c r="C230" s="61"/>
      <c r="D230" s="61"/>
      <c r="E230" s="78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93"/>
      <c r="Q230" s="93"/>
      <c r="R230" s="181"/>
      <c r="S230" s="181"/>
      <c r="T230" s="181"/>
      <c r="U230" s="181"/>
      <c r="V230" s="182"/>
      <c r="W230" s="62"/>
      <c r="Y230" s="60"/>
      <c r="Z230" s="87" t="str">
        <f>IF(AE227&gt;0,"B. PARTIDAS CONCILIATORIAS QUE SUMAN","")</f>
        <v/>
      </c>
      <c r="AA230" s="61"/>
      <c r="AB230" s="61"/>
      <c r="AC230" s="78"/>
      <c r="AD230" s="61"/>
      <c r="AE230" s="61"/>
      <c r="AF230" s="61"/>
      <c r="AG230" s="61"/>
      <c r="AH230" s="61"/>
      <c r="AI230" s="61"/>
      <c r="AJ230" s="61"/>
      <c r="AK230" s="61"/>
      <c r="AL230" s="61"/>
      <c r="AM230" s="61"/>
      <c r="AN230" s="93"/>
      <c r="AO230" s="93"/>
      <c r="AP230" s="181"/>
      <c r="AQ230" s="181"/>
      <c r="AR230" s="181"/>
      <c r="AS230" s="181"/>
      <c r="AT230" s="182"/>
      <c r="AU230" s="62"/>
    </row>
    <row r="231" spans="1:48" s="74" customFormat="1" ht="12" customHeight="1">
      <c r="A231" s="72"/>
      <c r="B231" s="85" t="str">
        <f>IF(G227&gt;0,"(Se deberá adjuntar archivo .doc o .xls con detalle de conceptos y montos)","")</f>
        <v/>
      </c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86"/>
      <c r="W231" s="73"/>
      <c r="Y231" s="72"/>
      <c r="Z231" s="85" t="str">
        <f>IF(AE227&gt;0,"(Se deberá adjuntar archivo .doc o .xls con detalle de conceptos y montos)","")</f>
        <v/>
      </c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  <c r="AR231" s="71"/>
      <c r="AS231" s="71"/>
      <c r="AT231" s="86"/>
      <c r="AU231" s="73"/>
    </row>
    <row r="232" spans="1:48" s="63" customFormat="1" ht="12" customHeight="1">
      <c r="A232" s="60"/>
      <c r="B232" s="87" t="str">
        <f>IF(G227&gt;0,"C. PARTIDAS CONCILIATORIAS QUE RESTAN","")</f>
        <v/>
      </c>
      <c r="C232" s="61"/>
      <c r="D232" s="61"/>
      <c r="E232" s="78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93"/>
      <c r="Q232" s="93"/>
      <c r="R232" s="181"/>
      <c r="S232" s="181"/>
      <c r="T232" s="181"/>
      <c r="U232" s="181"/>
      <c r="V232" s="182"/>
      <c r="W232" s="62"/>
      <c r="Y232" s="60"/>
      <c r="Z232" s="87" t="str">
        <f>IF(AE227&gt;0,"C. PARTIDAS CONCILIATORIAS QUE RESTAN","")</f>
        <v/>
      </c>
      <c r="AA232" s="61"/>
      <c r="AB232" s="61"/>
      <c r="AC232" s="78"/>
      <c r="AD232" s="61"/>
      <c r="AE232" s="61"/>
      <c r="AF232" s="61"/>
      <c r="AG232" s="61"/>
      <c r="AH232" s="61"/>
      <c r="AI232" s="61"/>
      <c r="AJ232" s="61"/>
      <c r="AK232" s="61"/>
      <c r="AL232" s="61"/>
      <c r="AM232" s="61"/>
      <c r="AN232" s="93"/>
      <c r="AO232" s="93"/>
      <c r="AP232" s="181"/>
      <c r="AQ232" s="181"/>
      <c r="AR232" s="181"/>
      <c r="AS232" s="181"/>
      <c r="AT232" s="182"/>
      <c r="AU232" s="62"/>
    </row>
    <row r="233" spans="1:48" s="74" customFormat="1" ht="12" customHeight="1">
      <c r="A233" s="72"/>
      <c r="B233" s="85" t="str">
        <f>IF(G227&gt;0,"(Se deberá adjuntar archivo .doc o .xls con detalle de conceptos y montos)","")</f>
        <v/>
      </c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86"/>
      <c r="W233" s="73"/>
      <c r="Y233" s="72"/>
      <c r="Z233" s="85" t="str">
        <f>IF(AE227&gt;0,"(Se deberá adjuntar archivo .doc o .xls con detalle de conceptos y montos)","")</f>
        <v/>
      </c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  <c r="AR233" s="71"/>
      <c r="AS233" s="71"/>
      <c r="AT233" s="86"/>
      <c r="AU233" s="73"/>
    </row>
    <row r="234" spans="1:48" s="63" customFormat="1" ht="12" customHeight="1">
      <c r="A234" s="60"/>
      <c r="B234" s="87" t="str">
        <f>IF(G227&gt;0,CONCATENATE("D. SALDO SEGÚN EXTRACTO BANCARIO AL ",TEXT('Datos Grales.'!$D$8,"dd/mm/yyyy")),"")</f>
        <v/>
      </c>
      <c r="C234" s="61"/>
      <c r="D234" s="61"/>
      <c r="E234" s="78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93"/>
      <c r="Q234" s="93"/>
      <c r="R234" s="181"/>
      <c r="S234" s="181"/>
      <c r="T234" s="181"/>
      <c r="U234" s="181"/>
      <c r="V234" s="182"/>
      <c r="W234" s="62"/>
      <c r="Y234" s="60"/>
      <c r="Z234" s="87" t="str">
        <f>IF(AE227&gt;0,CONCATENATE("D. SALDO SEGÚN EXTRACTO BANCARIO AL ",TEXT('Datos Grales.'!$D$8,"dd/mm/yyyy")),"")</f>
        <v/>
      </c>
      <c r="AA234" s="61"/>
      <c r="AB234" s="61"/>
      <c r="AC234" s="78"/>
      <c r="AD234" s="61"/>
      <c r="AE234" s="61"/>
      <c r="AF234" s="61"/>
      <c r="AG234" s="61"/>
      <c r="AH234" s="61"/>
      <c r="AI234" s="61"/>
      <c r="AJ234" s="61"/>
      <c r="AK234" s="61"/>
      <c r="AL234" s="61"/>
      <c r="AM234" s="61"/>
      <c r="AN234" s="93"/>
      <c r="AO234" s="93"/>
      <c r="AP234" s="181"/>
      <c r="AQ234" s="181"/>
      <c r="AR234" s="181"/>
      <c r="AS234" s="181"/>
      <c r="AT234" s="182"/>
      <c r="AU234" s="62"/>
    </row>
    <row r="235" spans="1:48" s="74" customFormat="1" ht="12" customHeight="1">
      <c r="A235" s="72"/>
      <c r="B235" s="85" t="str">
        <f>IF(G227&gt;0,"(Se deberá adjuntar escaneo en formato .jpg o .pdf de certificación o extracto bancario respectivo)","")</f>
        <v/>
      </c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86"/>
      <c r="W235" s="73"/>
      <c r="Y235" s="72"/>
      <c r="Z235" s="85" t="str">
        <f>IF(AE227&gt;0,"(Se deberá adjuntar escaneo en formato .jpg o .pdf de certificación o extracto bancario respectivo)","")</f>
        <v/>
      </c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  <c r="AK235" s="71"/>
      <c r="AL235" s="71"/>
      <c r="AM235" s="71"/>
      <c r="AN235" s="71"/>
      <c r="AO235" s="71"/>
      <c r="AP235" s="71"/>
      <c r="AQ235" s="71"/>
      <c r="AR235" s="71"/>
      <c r="AS235" s="71"/>
      <c r="AT235" s="86"/>
      <c r="AU235" s="73"/>
    </row>
    <row r="236" spans="1:48" s="63" customFormat="1" ht="12" customHeight="1">
      <c r="A236" s="60"/>
      <c r="B236" s="87" t="str">
        <f>IF(G227&gt;0,"E. CONCILIACIÓN DE SALDOS AL CIERRE (A.+B.-C.-D.)","")</f>
        <v/>
      </c>
      <c r="C236" s="61"/>
      <c r="D236" s="61"/>
      <c r="E236" s="78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93"/>
      <c r="R236" s="187">
        <f>ROUND(+R228+R230-R232-R234,2)</f>
        <v>0</v>
      </c>
      <c r="S236" s="187"/>
      <c r="T236" s="187"/>
      <c r="U236" s="187"/>
      <c r="V236" s="188"/>
      <c r="W236" s="62"/>
      <c r="Y236" s="60"/>
      <c r="Z236" s="87" t="str">
        <f>IF(AE227&gt;0,"E. CONCILIACIÓN DE SALDOS AL CIERRE (A.+B.-C.-D.)","")</f>
        <v/>
      </c>
      <c r="AA236" s="61"/>
      <c r="AB236" s="61"/>
      <c r="AC236" s="78"/>
      <c r="AD236" s="61"/>
      <c r="AE236" s="61"/>
      <c r="AF236" s="61"/>
      <c r="AG236" s="61"/>
      <c r="AH236" s="61"/>
      <c r="AI236" s="61"/>
      <c r="AJ236" s="61"/>
      <c r="AK236" s="61"/>
      <c r="AL236" s="61"/>
      <c r="AM236" s="61"/>
      <c r="AN236" s="61"/>
      <c r="AO236" s="93"/>
      <c r="AP236" s="187">
        <f>ROUND(+AP228+AP230-AP232-AP234,2)</f>
        <v>0</v>
      </c>
      <c r="AQ236" s="187"/>
      <c r="AR236" s="187"/>
      <c r="AS236" s="187"/>
      <c r="AT236" s="188"/>
      <c r="AU236" s="62"/>
    </row>
    <row r="237" spans="1:48" s="80" customFormat="1" ht="12" customHeight="1" thickBot="1">
      <c r="A237" s="88"/>
      <c r="B237" s="183" t="str">
        <f>IF(G227&gt;0,IF(R236=0,"CONCILIACIÓN CORRECTA","ATENCIÓN!! No se verifica la conciliación de los saldos. Verifique los importes."),"")</f>
        <v/>
      </c>
      <c r="C237" s="184"/>
      <c r="D237" s="184"/>
      <c r="E237" s="184"/>
      <c r="F237" s="184"/>
      <c r="G237" s="184"/>
      <c r="H237" s="184"/>
      <c r="I237" s="184"/>
      <c r="J237" s="184"/>
      <c r="K237" s="184"/>
      <c r="L237" s="184"/>
      <c r="M237" s="184"/>
      <c r="N237" s="184"/>
      <c r="O237" s="184"/>
      <c r="P237" s="184"/>
      <c r="Q237" s="184"/>
      <c r="R237" s="184"/>
      <c r="S237" s="184"/>
      <c r="T237" s="184"/>
      <c r="U237" s="184"/>
      <c r="V237" s="185"/>
      <c r="W237" s="89"/>
      <c r="Y237" s="88"/>
      <c r="Z237" s="183" t="str">
        <f>IF(AE227&gt;0,IF(AP236=0,"CONCILIACIÓN CORRECTA","ATENCIÓN!! No se verifica la conciliación de los saldos. Verifique los importes."),"")</f>
        <v/>
      </c>
      <c r="AA237" s="184"/>
      <c r="AB237" s="184"/>
      <c r="AC237" s="184"/>
      <c r="AD237" s="184"/>
      <c r="AE237" s="184"/>
      <c r="AF237" s="184"/>
      <c r="AG237" s="184"/>
      <c r="AH237" s="184"/>
      <c r="AI237" s="184"/>
      <c r="AJ237" s="184"/>
      <c r="AK237" s="184"/>
      <c r="AL237" s="184"/>
      <c r="AM237" s="184"/>
      <c r="AN237" s="184"/>
      <c r="AO237" s="184"/>
      <c r="AP237" s="184"/>
      <c r="AQ237" s="184"/>
      <c r="AR237" s="184"/>
      <c r="AS237" s="184"/>
      <c r="AT237" s="185"/>
      <c r="AU237" s="89"/>
    </row>
    <row r="238" spans="1:48" s="63" customFormat="1" ht="12.75" customHeight="1" thickBot="1">
      <c r="A238" s="77">
        <f>+A227+1</f>
        <v>21</v>
      </c>
      <c r="B238" s="186"/>
      <c r="C238" s="186"/>
      <c r="D238" s="186"/>
      <c r="E238" s="186"/>
      <c r="F238" s="186"/>
      <c r="G238" s="186"/>
      <c r="H238" s="186"/>
      <c r="I238" s="186"/>
      <c r="J238" s="186"/>
      <c r="K238" s="186"/>
      <c r="L238" s="180"/>
      <c r="M238" s="180"/>
      <c r="N238" s="180"/>
      <c r="O238" s="180"/>
      <c r="P238" s="180"/>
      <c r="Q238" s="180"/>
      <c r="R238" s="180"/>
      <c r="S238" s="180"/>
      <c r="T238" s="180"/>
      <c r="U238" s="180"/>
      <c r="V238" s="180"/>
      <c r="W238" s="62"/>
      <c r="Y238" s="90"/>
      <c r="Z238" s="91"/>
      <c r="AA238" s="91"/>
      <c r="AB238" s="91"/>
      <c r="AC238" s="91"/>
      <c r="AD238" s="91"/>
      <c r="AE238" s="91"/>
      <c r="AF238" s="91"/>
      <c r="AG238" s="91"/>
      <c r="AH238" s="91"/>
      <c r="AI238" s="91"/>
      <c r="AJ238" s="91"/>
      <c r="AK238" s="91"/>
      <c r="AL238" s="91"/>
      <c r="AM238" s="91"/>
      <c r="AN238" s="91"/>
      <c r="AO238" s="91"/>
      <c r="AP238" s="91"/>
      <c r="AQ238" s="91"/>
      <c r="AR238" s="91"/>
      <c r="AS238" s="91"/>
      <c r="AT238" s="91"/>
      <c r="AU238" s="92"/>
    </row>
    <row r="239" spans="1:48" s="63" customFormat="1" ht="12" customHeight="1">
      <c r="A239" s="60"/>
      <c r="B239" s="81" t="str">
        <f>IF(G238&gt;0,CONCATENATE("A. SALDO SEGÚN LIBROS AL ",TEXT('Datos Grales.'!$D$8,"dd/mm/yyyy")),"")</f>
        <v/>
      </c>
      <c r="C239" s="82"/>
      <c r="D239" s="82"/>
      <c r="E239" s="83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4"/>
      <c r="R239" s="192"/>
      <c r="S239" s="192"/>
      <c r="T239" s="192"/>
      <c r="U239" s="192"/>
      <c r="V239" s="193"/>
      <c r="W239" s="62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</row>
    <row r="240" spans="1:48" s="74" customFormat="1" ht="12" customHeight="1">
      <c r="A240" s="72"/>
      <c r="B240" s="85" t="str">
        <f>IF(G238&gt;0,"(Se deberá adjuntar escaneo en formato .jpg o .pdf del folio con el último registro del periodo rendido)","")</f>
        <v/>
      </c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86"/>
      <c r="W240" s="73"/>
      <c r="Y240" s="194" t="s">
        <v>166</v>
      </c>
      <c r="Z240" s="194"/>
      <c r="AA240" s="194"/>
      <c r="AB240" s="194"/>
      <c r="AC240" s="194"/>
      <c r="AD240" s="194"/>
      <c r="AE240" s="194"/>
      <c r="AF240" s="194"/>
      <c r="AG240" s="194"/>
      <c r="AH240" s="194"/>
      <c r="AI240" s="194"/>
      <c r="AJ240" s="194"/>
      <c r="AK240" s="194"/>
      <c r="AL240" s="194"/>
      <c r="AM240" s="194"/>
      <c r="AN240" s="194"/>
      <c r="AO240" s="194"/>
      <c r="AP240" s="194"/>
      <c r="AQ240" s="194"/>
      <c r="AR240" s="194"/>
      <c r="AS240" s="194"/>
      <c r="AT240" s="194"/>
      <c r="AU240" s="194"/>
      <c r="AV240" s="150"/>
    </row>
    <row r="241" spans="1:47" s="63" customFormat="1" ht="12" customHeight="1">
      <c r="A241" s="60"/>
      <c r="B241" s="87" t="str">
        <f>IF(G238&gt;0,"B. PARTIDAS CONCILIATORIAS QUE SUMAN","")</f>
        <v/>
      </c>
      <c r="C241" s="61"/>
      <c r="D241" s="61"/>
      <c r="E241" s="78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93"/>
      <c r="Q241" s="93"/>
      <c r="R241" s="181"/>
      <c r="S241" s="181"/>
      <c r="T241" s="181"/>
      <c r="U241" s="181"/>
      <c r="V241" s="182"/>
      <c r="W241" s="62"/>
      <c r="Y241" s="194"/>
      <c r="Z241" s="194"/>
      <c r="AA241" s="194"/>
      <c r="AB241" s="194"/>
      <c r="AC241" s="194"/>
      <c r="AD241" s="194"/>
      <c r="AE241" s="194"/>
      <c r="AF241" s="194"/>
      <c r="AG241" s="194"/>
      <c r="AH241" s="194"/>
      <c r="AI241" s="194"/>
      <c r="AJ241" s="194"/>
      <c r="AK241" s="194"/>
      <c r="AL241" s="194"/>
      <c r="AM241" s="194"/>
      <c r="AN241" s="194"/>
      <c r="AO241" s="194"/>
      <c r="AP241" s="194"/>
      <c r="AQ241" s="194"/>
      <c r="AR241" s="194"/>
      <c r="AS241" s="194"/>
      <c r="AT241" s="194"/>
      <c r="AU241" s="194"/>
    </row>
    <row r="242" spans="1:47" s="74" customFormat="1" ht="12" customHeight="1">
      <c r="A242" s="72"/>
      <c r="B242" s="85" t="str">
        <f>IF(G238&gt;0,"(Se deberá adjuntar archivo .doc o .xls con detalle de conceptos y montos)","")</f>
        <v/>
      </c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86"/>
      <c r="W242" s="73"/>
      <c r="Y242" s="194"/>
      <c r="Z242" s="194"/>
      <c r="AA242" s="194"/>
      <c r="AB242" s="194"/>
      <c r="AC242" s="194"/>
      <c r="AD242" s="194"/>
      <c r="AE242" s="194"/>
      <c r="AF242" s="194"/>
      <c r="AG242" s="194"/>
      <c r="AH242" s="194"/>
      <c r="AI242" s="194"/>
      <c r="AJ242" s="194"/>
      <c r="AK242" s="194"/>
      <c r="AL242" s="194"/>
      <c r="AM242" s="194"/>
      <c r="AN242" s="194"/>
      <c r="AO242" s="194"/>
      <c r="AP242" s="194"/>
      <c r="AQ242" s="194"/>
      <c r="AR242" s="194"/>
      <c r="AS242" s="194"/>
      <c r="AT242" s="194"/>
      <c r="AU242" s="194"/>
    </row>
    <row r="243" spans="1:47" s="63" customFormat="1" ht="12" customHeight="1">
      <c r="A243" s="60"/>
      <c r="B243" s="87" t="str">
        <f>IF(G238&gt;0,"C. PARTIDAS CONCILIATORIAS QUE RESTAN","")</f>
        <v/>
      </c>
      <c r="C243" s="61"/>
      <c r="D243" s="61"/>
      <c r="E243" s="78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93"/>
      <c r="Q243" s="93"/>
      <c r="R243" s="181"/>
      <c r="S243" s="181"/>
      <c r="T243" s="181"/>
      <c r="U243" s="181"/>
      <c r="V243" s="182"/>
      <c r="W243" s="62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</row>
    <row r="244" spans="1:47" s="74" customFormat="1" ht="12" customHeight="1">
      <c r="A244" s="72"/>
      <c r="B244" s="85" t="str">
        <f>IF(G238&gt;0,"(Se deberá adjuntar archivo .doc o .xls con detalle de conceptos y montos)","")</f>
        <v/>
      </c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86"/>
      <c r="W244" s="73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</row>
    <row r="245" spans="1:47" s="63" customFormat="1" ht="12" customHeight="1">
      <c r="A245" s="60"/>
      <c r="B245" s="87" t="str">
        <f>IF(G238&gt;0,CONCATENATE("D. SALDO SEGÚN EXTRACTO BANCARIO AL ",TEXT('Datos Grales.'!$D$8,"dd/mm/yyyy")),"")</f>
        <v/>
      </c>
      <c r="C245" s="61"/>
      <c r="D245" s="61"/>
      <c r="E245" s="78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93"/>
      <c r="Q245" s="93"/>
      <c r="R245" s="181"/>
      <c r="S245" s="181"/>
      <c r="T245" s="181"/>
      <c r="U245" s="181"/>
      <c r="V245" s="182"/>
      <c r="W245" s="62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</row>
    <row r="246" spans="1:47" s="74" customFormat="1" ht="12" customHeight="1">
      <c r="A246" s="72"/>
      <c r="B246" s="85" t="str">
        <f>IF(G238&gt;0,"(Se deberá adjuntar escaneo en formato .jpg o .pdf de certificación o extracto bancario respectivo)","")</f>
        <v/>
      </c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86"/>
      <c r="W246" s="73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</row>
    <row r="247" spans="1:47" s="63" customFormat="1" ht="12" customHeight="1">
      <c r="A247" s="60"/>
      <c r="B247" s="87" t="str">
        <f>IF(G238&gt;0,"E. CONCILIACIÓN DE SALDOS AL CIERRE (A.+B.-C.-D.)","")</f>
        <v/>
      </c>
      <c r="C247" s="61"/>
      <c r="D247" s="61"/>
      <c r="E247" s="78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93"/>
      <c r="R247" s="187">
        <f>ROUND(+R239+R241-R243-R245,2)</f>
        <v>0</v>
      </c>
      <c r="S247" s="187"/>
      <c r="T247" s="187"/>
      <c r="U247" s="187"/>
      <c r="V247" s="188"/>
      <c r="W247" s="62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</row>
    <row r="248" spans="1:47" s="80" customFormat="1" ht="12" customHeight="1" thickBot="1">
      <c r="A248" s="88"/>
      <c r="B248" s="183" t="str">
        <f>IF(G238&gt;0,IF(R247=0,"CONCILIACIÓN CORRECTA","ATENCIÓN!! No se verifica la conciliación de los saldos. Verifique los importes."),"")</f>
        <v/>
      </c>
      <c r="C248" s="184"/>
      <c r="D248" s="184"/>
      <c r="E248" s="184"/>
      <c r="F248" s="184"/>
      <c r="G248" s="184"/>
      <c r="H248" s="184"/>
      <c r="I248" s="184"/>
      <c r="J248" s="184"/>
      <c r="K248" s="184"/>
      <c r="L248" s="184"/>
      <c r="M248" s="184"/>
      <c r="N248" s="184"/>
      <c r="O248" s="184"/>
      <c r="P248" s="184"/>
      <c r="Q248" s="184"/>
      <c r="R248" s="184"/>
      <c r="S248" s="184"/>
      <c r="T248" s="184"/>
      <c r="U248" s="184"/>
      <c r="V248" s="185"/>
      <c r="W248" s="8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</row>
    <row r="249" spans="1:47" s="63" customFormat="1" ht="12.75" customHeight="1" thickBot="1">
      <c r="A249" s="77">
        <f>+A238+1</f>
        <v>22</v>
      </c>
      <c r="B249" s="186"/>
      <c r="C249" s="186"/>
      <c r="D249" s="186"/>
      <c r="E249" s="186"/>
      <c r="F249" s="186"/>
      <c r="G249" s="186"/>
      <c r="H249" s="186"/>
      <c r="I249" s="186"/>
      <c r="J249" s="186"/>
      <c r="K249" s="186"/>
      <c r="L249" s="180"/>
      <c r="M249" s="180"/>
      <c r="N249" s="180"/>
      <c r="O249" s="180"/>
      <c r="P249" s="180"/>
      <c r="Q249" s="180"/>
      <c r="R249" s="180"/>
      <c r="S249" s="180"/>
      <c r="T249" s="180"/>
      <c r="U249" s="180"/>
      <c r="V249" s="180"/>
      <c r="W249" s="62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</row>
    <row r="250" spans="1:47" s="63" customFormat="1" ht="12" customHeight="1">
      <c r="A250" s="60"/>
      <c r="B250" s="81" t="str">
        <f>IF(G249&gt;0,CONCATENATE("A. SALDO SEGÚN LIBROS AL ",TEXT('Datos Grales.'!$D$8,"dd/mm/yyyy")),"")</f>
        <v/>
      </c>
      <c r="C250" s="82"/>
      <c r="D250" s="82"/>
      <c r="E250" s="83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4"/>
      <c r="R250" s="192"/>
      <c r="S250" s="192"/>
      <c r="T250" s="192"/>
      <c r="U250" s="192"/>
      <c r="V250" s="193"/>
      <c r="W250" s="62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</row>
    <row r="251" spans="1:47" s="74" customFormat="1" ht="12" customHeight="1">
      <c r="A251" s="72"/>
      <c r="B251" s="85" t="str">
        <f>IF(G249&gt;0,"(Se deberá adjuntar escaneo en formato .jpg o .pdf del folio con el último registro del periodo rendido)","")</f>
        <v/>
      </c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86"/>
      <c r="W251" s="73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</row>
    <row r="252" spans="1:47" s="63" customFormat="1" ht="12" customHeight="1">
      <c r="A252" s="60"/>
      <c r="B252" s="87" t="str">
        <f>IF(G249&gt;0,"B. PARTIDAS CONCILIATORIAS QUE SUMAN","")</f>
        <v/>
      </c>
      <c r="C252" s="61"/>
      <c r="D252" s="61"/>
      <c r="E252" s="78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93"/>
      <c r="Q252" s="93"/>
      <c r="R252" s="181"/>
      <c r="S252" s="181"/>
      <c r="T252" s="181"/>
      <c r="U252" s="181"/>
      <c r="V252" s="182"/>
      <c r="W252" s="62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</row>
    <row r="253" spans="1:47" s="74" customFormat="1" ht="12" customHeight="1">
      <c r="A253" s="72"/>
      <c r="B253" s="85" t="str">
        <f>IF(G249&gt;0,"(Se deberá adjuntar archivo .doc o .xls con detalle de conceptos y montos)","")</f>
        <v/>
      </c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86"/>
      <c r="W253" s="73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</row>
    <row r="254" spans="1:47" s="63" customFormat="1" ht="12" customHeight="1">
      <c r="A254" s="60"/>
      <c r="B254" s="87" t="str">
        <f>IF(G249&gt;0,"C. PARTIDAS CONCILIATORIAS QUE RESTAN","")</f>
        <v/>
      </c>
      <c r="C254" s="61"/>
      <c r="D254" s="61"/>
      <c r="E254" s="78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93"/>
      <c r="Q254" s="93"/>
      <c r="R254" s="181"/>
      <c r="S254" s="181"/>
      <c r="T254" s="181"/>
      <c r="U254" s="181"/>
      <c r="V254" s="182"/>
      <c r="W254" s="62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</row>
    <row r="255" spans="1:47" s="74" customFormat="1" ht="12" customHeight="1">
      <c r="A255" s="72"/>
      <c r="B255" s="85" t="str">
        <f>IF(G249&gt;0,"(Se deberá adjuntar archivo .doc o .xls con detalle de conceptos y montos)","")</f>
        <v/>
      </c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86"/>
      <c r="W255" s="73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</row>
    <row r="256" spans="1:47" s="63" customFormat="1" ht="12" customHeight="1">
      <c r="A256" s="60"/>
      <c r="B256" s="87" t="str">
        <f>IF(G249&gt;0,CONCATENATE("D. SALDO SEGÚN EXTRACTO BANCARIO AL ",TEXT('Datos Grales.'!$D$8,"dd/mm/yyyy")),"")</f>
        <v/>
      </c>
      <c r="C256" s="61"/>
      <c r="D256" s="61"/>
      <c r="E256" s="78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93"/>
      <c r="Q256" s="93"/>
      <c r="R256" s="181"/>
      <c r="S256" s="181"/>
      <c r="T256" s="181"/>
      <c r="U256" s="181"/>
      <c r="V256" s="182"/>
      <c r="W256" s="62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</row>
    <row r="257" spans="1:47" s="74" customFormat="1" ht="12" customHeight="1">
      <c r="A257" s="72"/>
      <c r="B257" s="85" t="str">
        <f>IF(G249&gt;0,"(Se deberá adjuntar escaneo en formato .jpg o .pdf de certificación o extracto bancario respectivo)","")</f>
        <v/>
      </c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86"/>
      <c r="W257" s="73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</row>
    <row r="258" spans="1:47" s="63" customFormat="1" ht="12" customHeight="1">
      <c r="A258" s="60"/>
      <c r="B258" s="87" t="str">
        <f>IF(G249&gt;0,"E. CONCILIACIÓN DE SALDOS AL CIERRE (A.+B.-C.-D.)","")</f>
        <v/>
      </c>
      <c r="C258" s="61"/>
      <c r="D258" s="61"/>
      <c r="E258" s="78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93"/>
      <c r="R258" s="187">
        <f>ROUND(+R250+R252-R254-R256,2)</f>
        <v>0</v>
      </c>
      <c r="S258" s="187"/>
      <c r="T258" s="187"/>
      <c r="U258" s="187"/>
      <c r="V258" s="188"/>
      <c r="W258" s="62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</row>
    <row r="259" spans="1:47" s="80" customFormat="1" ht="12" customHeight="1" thickBot="1">
      <c r="A259" s="88"/>
      <c r="B259" s="183" t="str">
        <f>IF(G249&gt;0,IF(R258=0,"CONCILIACIÓN CORRECTA","ATENCIÓN!! No se verifica la conciliación de los saldos. Verifique los importes."),"")</f>
        <v/>
      </c>
      <c r="C259" s="184"/>
      <c r="D259" s="184"/>
      <c r="E259" s="184"/>
      <c r="F259" s="184"/>
      <c r="G259" s="184"/>
      <c r="H259" s="184"/>
      <c r="I259" s="184"/>
      <c r="J259" s="184"/>
      <c r="K259" s="184"/>
      <c r="L259" s="184"/>
      <c r="M259" s="184"/>
      <c r="N259" s="184"/>
      <c r="O259" s="184"/>
      <c r="P259" s="184"/>
      <c r="Q259" s="184"/>
      <c r="R259" s="184"/>
      <c r="S259" s="184"/>
      <c r="T259" s="184"/>
      <c r="U259" s="184"/>
      <c r="V259" s="185"/>
      <c r="W259" s="8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</row>
    <row r="260" spans="1:47" s="80" customFormat="1" ht="12" customHeight="1" thickBot="1">
      <c r="A260" s="90"/>
      <c r="B260" s="126"/>
      <c r="C260" s="126"/>
      <c r="D260" s="126"/>
      <c r="E260" s="126"/>
      <c r="F260" s="126"/>
      <c r="G260" s="126"/>
      <c r="H260" s="126"/>
      <c r="I260" s="126"/>
      <c r="J260" s="126"/>
      <c r="K260" s="126"/>
      <c r="L260" s="126"/>
      <c r="M260" s="126"/>
      <c r="N260" s="126"/>
      <c r="O260" s="126"/>
      <c r="P260" s="126"/>
      <c r="Q260" s="126"/>
      <c r="R260" s="126"/>
      <c r="S260" s="126"/>
      <c r="T260" s="126"/>
      <c r="U260" s="126"/>
      <c r="V260" s="126"/>
      <c r="W260" s="9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</row>
    <row r="261" spans="1:47" s="80" customFormat="1" ht="12" customHeight="1" thickTop="1" thickBot="1">
      <c r="A261" s="127"/>
      <c r="B261" s="128"/>
      <c r="C261" s="128"/>
      <c r="D261" s="128"/>
      <c r="E261" s="128"/>
      <c r="F261" s="128"/>
      <c r="G261" s="128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8"/>
      <c r="T261" s="128"/>
      <c r="U261" s="128"/>
      <c r="V261" s="128"/>
      <c r="W261" s="12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</row>
    <row r="262" spans="1:47" s="63" customFormat="1" ht="12.75" customHeight="1" thickBot="1">
      <c r="A262" s="77">
        <f>+A249+1</f>
        <v>23</v>
      </c>
      <c r="B262" s="186"/>
      <c r="C262" s="186"/>
      <c r="D262" s="186"/>
      <c r="E262" s="186"/>
      <c r="F262" s="186"/>
      <c r="G262" s="186"/>
      <c r="H262" s="186"/>
      <c r="I262" s="186"/>
      <c r="J262" s="186"/>
      <c r="K262" s="186"/>
      <c r="L262" s="180"/>
      <c r="M262" s="180"/>
      <c r="N262" s="180"/>
      <c r="O262" s="180"/>
      <c r="P262" s="180"/>
      <c r="Q262" s="180"/>
      <c r="R262" s="180"/>
      <c r="S262" s="180"/>
      <c r="T262" s="180"/>
      <c r="U262" s="180"/>
      <c r="V262" s="180"/>
      <c r="W262" s="62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</row>
    <row r="263" spans="1:47" s="63" customFormat="1" ht="12" customHeight="1">
      <c r="A263" s="60"/>
      <c r="B263" s="81" t="str">
        <f>IF(G262&gt;0,CONCATENATE("A. SALDO SEGÚN LIBROS AL ",TEXT('Datos Grales.'!$D$8,"dd/mm/yyyy")),"")</f>
        <v/>
      </c>
      <c r="C263" s="82"/>
      <c r="D263" s="82"/>
      <c r="E263" s="83"/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4"/>
      <c r="R263" s="192"/>
      <c r="S263" s="192"/>
      <c r="T263" s="192"/>
      <c r="U263" s="192"/>
      <c r="V263" s="193"/>
      <c r="W263" s="62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</row>
    <row r="264" spans="1:47" s="74" customFormat="1" ht="12" customHeight="1">
      <c r="A264" s="72"/>
      <c r="B264" s="85" t="str">
        <f>IF(G262&gt;0,"(Se deberá adjuntar escaneo en formato .jpg o .pdf del folio con el último registro del periodo rendido)","")</f>
        <v/>
      </c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86"/>
      <c r="W264" s="73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</row>
    <row r="265" spans="1:47" s="63" customFormat="1" ht="12" customHeight="1">
      <c r="A265" s="60"/>
      <c r="B265" s="87" t="str">
        <f>IF(G262&gt;0,"B. PARTIDAS CONCILIATORIAS QUE SUMAN","")</f>
        <v/>
      </c>
      <c r="C265" s="61"/>
      <c r="D265" s="61"/>
      <c r="E265" s="78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93"/>
      <c r="Q265" s="93"/>
      <c r="R265" s="181"/>
      <c r="S265" s="181"/>
      <c r="T265" s="181"/>
      <c r="U265" s="181"/>
      <c r="V265" s="182"/>
      <c r="W265" s="62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</row>
    <row r="266" spans="1:47" s="74" customFormat="1" ht="12" customHeight="1">
      <c r="A266" s="72"/>
      <c r="B266" s="85" t="str">
        <f>IF(G262&gt;0,"(Se deberá adjuntar archivo .doc o .xls con detalle de conceptos y montos)","")</f>
        <v/>
      </c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86"/>
      <c r="W266" s="73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</row>
    <row r="267" spans="1:47" s="63" customFormat="1" ht="12" customHeight="1">
      <c r="A267" s="60"/>
      <c r="B267" s="87" t="str">
        <f>IF(G262&gt;0,"C. PARTIDAS CONCILIATORIAS QUE RESTAN","")</f>
        <v/>
      </c>
      <c r="C267" s="61"/>
      <c r="D267" s="61"/>
      <c r="E267" s="78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93"/>
      <c r="Q267" s="93"/>
      <c r="R267" s="181"/>
      <c r="S267" s="181"/>
      <c r="T267" s="181"/>
      <c r="U267" s="181"/>
      <c r="V267" s="182"/>
      <c r="W267" s="62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</row>
    <row r="268" spans="1:47" s="74" customFormat="1" ht="12" customHeight="1">
      <c r="A268" s="72"/>
      <c r="B268" s="85" t="str">
        <f>IF(G262&gt;0,"(Se deberá adjuntar archivo .doc o .xls con detalle de conceptos y montos)","")</f>
        <v/>
      </c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86"/>
      <c r="W268" s="73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</row>
    <row r="269" spans="1:47" s="63" customFormat="1" ht="12" customHeight="1">
      <c r="A269" s="60"/>
      <c r="B269" s="87" t="str">
        <f>IF(G262&gt;0,CONCATENATE("D. SALDO SEGÚN EXTRACTO BANCARIO AL ",TEXT('Datos Grales.'!$D$8,"dd/mm/yyyy")),"")</f>
        <v/>
      </c>
      <c r="C269" s="61"/>
      <c r="D269" s="61"/>
      <c r="E269" s="78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93"/>
      <c r="Q269" s="93"/>
      <c r="R269" s="181"/>
      <c r="S269" s="181"/>
      <c r="T269" s="181"/>
      <c r="U269" s="181"/>
      <c r="V269" s="182"/>
      <c r="W269" s="62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</row>
    <row r="270" spans="1:47" s="74" customFormat="1" ht="12" customHeight="1">
      <c r="A270" s="72"/>
      <c r="B270" s="85" t="str">
        <f>IF(G262&gt;0,"(Se deberá adjuntar escaneo en formato .jpg o .pdf de certificación o extracto bancario respectivo)","")</f>
        <v/>
      </c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86"/>
      <c r="W270" s="73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</row>
    <row r="271" spans="1:47" s="63" customFormat="1" ht="12" customHeight="1">
      <c r="A271" s="60"/>
      <c r="B271" s="87" t="str">
        <f>IF(G262&gt;0,"E. CONCILIACIÓN DE SALDOS AL CIERRE (A.+B.-C.-D.)","")</f>
        <v/>
      </c>
      <c r="C271" s="61"/>
      <c r="D271" s="61"/>
      <c r="E271" s="78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93"/>
      <c r="R271" s="187">
        <f>ROUND(+R263+R265-R267-R269,2)</f>
        <v>0</v>
      </c>
      <c r="S271" s="187"/>
      <c r="T271" s="187"/>
      <c r="U271" s="187"/>
      <c r="V271" s="188"/>
      <c r="W271" s="62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</row>
    <row r="272" spans="1:47" s="80" customFormat="1" ht="12" customHeight="1" thickBot="1">
      <c r="A272" s="88"/>
      <c r="B272" s="183" t="str">
        <f>IF(G262&gt;0,IF(R271=0,"CONCILIACIÓN CORRECTA","ATENCIÓN!! No se verifica la conciliación de los saldos. Verifique los importes."),"")</f>
        <v/>
      </c>
      <c r="C272" s="184"/>
      <c r="D272" s="184"/>
      <c r="E272" s="184"/>
      <c r="F272" s="184"/>
      <c r="G272" s="184"/>
      <c r="H272" s="184"/>
      <c r="I272" s="184"/>
      <c r="J272" s="184"/>
      <c r="K272" s="184"/>
      <c r="L272" s="184"/>
      <c r="M272" s="184"/>
      <c r="N272" s="184"/>
      <c r="O272" s="184"/>
      <c r="P272" s="184"/>
      <c r="Q272" s="184"/>
      <c r="R272" s="184"/>
      <c r="S272" s="184"/>
      <c r="T272" s="184"/>
      <c r="U272" s="184"/>
      <c r="V272" s="185"/>
      <c r="W272" s="8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</row>
    <row r="273" spans="1:47" s="63" customFormat="1" ht="12.75" customHeight="1" thickBot="1">
      <c r="A273" s="77">
        <f>+A262+1</f>
        <v>24</v>
      </c>
      <c r="B273" s="186"/>
      <c r="C273" s="186"/>
      <c r="D273" s="186"/>
      <c r="E273" s="186"/>
      <c r="F273" s="186"/>
      <c r="G273" s="186"/>
      <c r="H273" s="186"/>
      <c r="I273" s="186"/>
      <c r="J273" s="186"/>
      <c r="K273" s="186"/>
      <c r="L273" s="180"/>
      <c r="M273" s="180"/>
      <c r="N273" s="180"/>
      <c r="O273" s="180"/>
      <c r="P273" s="180"/>
      <c r="Q273" s="180"/>
      <c r="R273" s="180"/>
      <c r="S273" s="180"/>
      <c r="T273" s="180"/>
      <c r="U273" s="180"/>
      <c r="V273" s="180"/>
      <c r="W273" s="62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</row>
    <row r="274" spans="1:47" s="63" customFormat="1" ht="12" customHeight="1">
      <c r="A274" s="60"/>
      <c r="B274" s="81" t="str">
        <f>IF(G273&gt;0,CONCATENATE("A. SALDO SEGÚN LIBROS AL ",TEXT('Datos Grales.'!$D$8,"dd/mm/yyyy")),"")</f>
        <v/>
      </c>
      <c r="C274" s="82"/>
      <c r="D274" s="82"/>
      <c r="E274" s="83"/>
      <c r="F274" s="82"/>
      <c r="G274" s="82"/>
      <c r="H274" s="82"/>
      <c r="I274" s="82"/>
      <c r="J274" s="82"/>
      <c r="K274" s="82"/>
      <c r="L274" s="82"/>
      <c r="M274" s="82"/>
      <c r="N274" s="82"/>
      <c r="O274" s="82"/>
      <c r="P274" s="82"/>
      <c r="Q274" s="84"/>
      <c r="R274" s="192"/>
      <c r="S274" s="192"/>
      <c r="T274" s="192"/>
      <c r="U274" s="192"/>
      <c r="V274" s="193"/>
      <c r="W274" s="62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</row>
    <row r="275" spans="1:47" s="74" customFormat="1" ht="12" customHeight="1">
      <c r="A275" s="72"/>
      <c r="B275" s="85" t="str">
        <f>IF(G273&gt;0,"(Se deberá adjuntar escaneo en formato .jpg o .pdf del folio con el último registro del periodo rendido)","")</f>
        <v/>
      </c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86"/>
      <c r="W275" s="73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</row>
    <row r="276" spans="1:47" s="63" customFormat="1" ht="12" customHeight="1">
      <c r="A276" s="60"/>
      <c r="B276" s="87" t="str">
        <f>IF(G273&gt;0,"B. PARTIDAS CONCILIATORIAS QUE SUMAN","")</f>
        <v/>
      </c>
      <c r="C276" s="61"/>
      <c r="D276" s="61"/>
      <c r="E276" s="78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93"/>
      <c r="Q276" s="93"/>
      <c r="R276" s="181"/>
      <c r="S276" s="181"/>
      <c r="T276" s="181"/>
      <c r="U276" s="181"/>
      <c r="V276" s="182"/>
      <c r="W276" s="62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</row>
    <row r="277" spans="1:47" s="74" customFormat="1" ht="12" customHeight="1">
      <c r="A277" s="72"/>
      <c r="B277" s="85" t="str">
        <f>IF(G273&gt;0,"(Se deberá adjuntar archivo .doc o .xls con detalle de conceptos y montos)","")</f>
        <v/>
      </c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86"/>
      <c r="W277" s="73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</row>
    <row r="278" spans="1:47" s="63" customFormat="1" ht="12" customHeight="1">
      <c r="A278" s="60"/>
      <c r="B278" s="87" t="str">
        <f>IF(G273&gt;0,"C. PARTIDAS CONCILIATORIAS QUE RESTAN","")</f>
        <v/>
      </c>
      <c r="C278" s="61"/>
      <c r="D278" s="61"/>
      <c r="E278" s="78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93"/>
      <c r="Q278" s="93"/>
      <c r="R278" s="181"/>
      <c r="S278" s="181"/>
      <c r="T278" s="181"/>
      <c r="U278" s="181"/>
      <c r="V278" s="182"/>
      <c r="W278" s="62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</row>
    <row r="279" spans="1:47" s="74" customFormat="1" ht="12" customHeight="1">
      <c r="A279" s="72"/>
      <c r="B279" s="85" t="str">
        <f>IF(G273&gt;0,"(Se deberá adjuntar archivo .doc o .xls con detalle de conceptos y montos)","")</f>
        <v/>
      </c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86"/>
      <c r="W279" s="73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</row>
    <row r="280" spans="1:47" s="63" customFormat="1" ht="12" customHeight="1">
      <c r="A280" s="60"/>
      <c r="B280" s="87" t="str">
        <f>IF(G273&gt;0,CONCATENATE("D. SALDO SEGÚN EXTRACTO BANCARIO AL ",TEXT('Datos Grales.'!$D$8,"dd/mm/yyyy")),"")</f>
        <v/>
      </c>
      <c r="C280" s="61"/>
      <c r="D280" s="61"/>
      <c r="E280" s="78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93"/>
      <c r="Q280" s="93"/>
      <c r="R280" s="181"/>
      <c r="S280" s="181"/>
      <c r="T280" s="181"/>
      <c r="U280" s="181"/>
      <c r="V280" s="182"/>
      <c r="W280" s="62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</row>
    <row r="281" spans="1:47" s="74" customFormat="1" ht="12" customHeight="1">
      <c r="A281" s="72"/>
      <c r="B281" s="85" t="str">
        <f>IF(G273&gt;0,"(Se deberá adjuntar escaneo en formato .jpg o .pdf de certificación o extracto bancario respectivo)","")</f>
        <v/>
      </c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86"/>
      <c r="W281" s="73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</row>
    <row r="282" spans="1:47" s="63" customFormat="1" ht="12" customHeight="1">
      <c r="A282" s="60"/>
      <c r="B282" s="87" t="str">
        <f>IF(G273&gt;0,"E. CONCILIACIÓN DE SALDOS AL CIERRE (A.+B.-C.-D.)","")</f>
        <v/>
      </c>
      <c r="C282" s="61"/>
      <c r="D282" s="61"/>
      <c r="E282" s="78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93"/>
      <c r="R282" s="187">
        <f>ROUND(+R274+R276-R278-R280,2)</f>
        <v>0</v>
      </c>
      <c r="S282" s="187"/>
      <c r="T282" s="187"/>
      <c r="U282" s="187"/>
      <c r="V282" s="188"/>
      <c r="W282" s="62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</row>
    <row r="283" spans="1:47" s="80" customFormat="1" ht="12" customHeight="1" thickBot="1">
      <c r="A283" s="88"/>
      <c r="B283" s="183" t="str">
        <f>IF(G273&gt;0,IF(R282=0,"CONCILIACIÓN CORRECTA","ATENCIÓN!! No se verifica la conciliación de los saldos. Verifique los importes."),"")</f>
        <v/>
      </c>
      <c r="C283" s="184"/>
      <c r="D283" s="184"/>
      <c r="E283" s="184"/>
      <c r="F283" s="184"/>
      <c r="G283" s="184"/>
      <c r="H283" s="184"/>
      <c r="I283" s="184"/>
      <c r="J283" s="184"/>
      <c r="K283" s="184"/>
      <c r="L283" s="184"/>
      <c r="M283" s="184"/>
      <c r="N283" s="184"/>
      <c r="O283" s="184"/>
      <c r="P283" s="184"/>
      <c r="Q283" s="184"/>
      <c r="R283" s="184"/>
      <c r="S283" s="184"/>
      <c r="T283" s="184"/>
      <c r="U283" s="184"/>
      <c r="V283" s="185"/>
      <c r="W283" s="8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</row>
    <row r="284" spans="1:47" s="63" customFormat="1" ht="12.75" customHeight="1" thickBot="1">
      <c r="A284" s="77">
        <f>+A273+1</f>
        <v>25</v>
      </c>
      <c r="B284" s="186"/>
      <c r="C284" s="186"/>
      <c r="D284" s="186"/>
      <c r="E284" s="186"/>
      <c r="F284" s="186"/>
      <c r="G284" s="186"/>
      <c r="H284" s="186"/>
      <c r="I284" s="186"/>
      <c r="J284" s="186"/>
      <c r="K284" s="186"/>
      <c r="L284" s="180"/>
      <c r="M284" s="180"/>
      <c r="N284" s="180"/>
      <c r="O284" s="180"/>
      <c r="P284" s="180"/>
      <c r="Q284" s="180"/>
      <c r="R284" s="180"/>
      <c r="S284" s="180"/>
      <c r="T284" s="180"/>
      <c r="U284" s="180"/>
      <c r="V284" s="180"/>
      <c r="W284" s="62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</row>
    <row r="285" spans="1:47" s="63" customFormat="1" ht="12" customHeight="1">
      <c r="A285" s="60"/>
      <c r="B285" s="81" t="str">
        <f>IF(G284&gt;0,CONCATENATE("A. SALDO SEGÚN LIBROS AL ",TEXT('Datos Grales.'!$D$8,"dd/mm/yyyy")),"")</f>
        <v/>
      </c>
      <c r="C285" s="82"/>
      <c r="D285" s="82"/>
      <c r="E285" s="83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4"/>
      <c r="R285" s="192"/>
      <c r="S285" s="192"/>
      <c r="T285" s="192"/>
      <c r="U285" s="192"/>
      <c r="V285" s="193"/>
      <c r="W285" s="62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</row>
    <row r="286" spans="1:47" s="74" customFormat="1" ht="12" customHeight="1">
      <c r="A286" s="72"/>
      <c r="B286" s="85" t="str">
        <f>IF(G284&gt;0,"(Se deberá adjuntar escaneo en formato .jpg o .pdf del folio con el último registro del periodo rendido)","")</f>
        <v/>
      </c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86"/>
      <c r="W286" s="73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</row>
    <row r="287" spans="1:47" s="63" customFormat="1" ht="12" customHeight="1">
      <c r="A287" s="60"/>
      <c r="B287" s="87" t="str">
        <f>IF(G284&gt;0,"B. PARTIDAS CONCILIATORIAS QUE SUMAN","")</f>
        <v/>
      </c>
      <c r="C287" s="61"/>
      <c r="D287" s="61"/>
      <c r="E287" s="78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93"/>
      <c r="Q287" s="93"/>
      <c r="R287" s="181"/>
      <c r="S287" s="181"/>
      <c r="T287" s="181"/>
      <c r="U287" s="181"/>
      <c r="V287" s="182"/>
      <c r="W287" s="62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</row>
    <row r="288" spans="1:47" s="74" customFormat="1" ht="12" customHeight="1">
      <c r="A288" s="72"/>
      <c r="B288" s="85" t="str">
        <f>IF(G284&gt;0,"(Se deberá adjuntar archivo .doc o .xls con detalle de conceptos y montos)","")</f>
        <v/>
      </c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86"/>
      <c r="W288" s="73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</row>
    <row r="289" spans="1:47" s="63" customFormat="1" ht="12" customHeight="1">
      <c r="A289" s="60"/>
      <c r="B289" s="87" t="str">
        <f>IF(G284&gt;0,"C. PARTIDAS CONCILIATORIAS QUE RESTAN","")</f>
        <v/>
      </c>
      <c r="C289" s="61"/>
      <c r="D289" s="61"/>
      <c r="E289" s="78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93"/>
      <c r="Q289" s="93"/>
      <c r="R289" s="181"/>
      <c r="S289" s="181"/>
      <c r="T289" s="181"/>
      <c r="U289" s="181"/>
      <c r="V289" s="182"/>
      <c r="W289" s="62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</row>
    <row r="290" spans="1:47" s="74" customFormat="1" ht="12" customHeight="1">
      <c r="A290" s="72"/>
      <c r="B290" s="85" t="str">
        <f>IF(G284&gt;0,"(Se deberá adjuntar archivo .doc o .xls con detalle de conceptos y montos)","")</f>
        <v/>
      </c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86"/>
      <c r="W290" s="73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</row>
    <row r="291" spans="1:47" s="63" customFormat="1" ht="12" customHeight="1">
      <c r="A291" s="60"/>
      <c r="B291" s="87" t="str">
        <f>IF(G284&gt;0,CONCATENATE("D. SALDO SEGÚN EXTRACTO BANCARIO AL ",TEXT('Datos Grales.'!$D$8,"dd/mm/yyyy")),"")</f>
        <v/>
      </c>
      <c r="C291" s="61"/>
      <c r="D291" s="61"/>
      <c r="E291" s="78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93"/>
      <c r="Q291" s="93"/>
      <c r="R291" s="181"/>
      <c r="S291" s="181"/>
      <c r="T291" s="181"/>
      <c r="U291" s="181"/>
      <c r="V291" s="182"/>
      <c r="W291" s="62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</row>
    <row r="292" spans="1:47" s="74" customFormat="1" ht="12" customHeight="1">
      <c r="A292" s="72"/>
      <c r="B292" s="85" t="str">
        <f>IF(G284&gt;0,"(Se deberá adjuntar escaneo en formato .jpg o .pdf de certificación o extracto bancario respectivo)","")</f>
        <v/>
      </c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86"/>
      <c r="W292" s="73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</row>
    <row r="293" spans="1:47" s="63" customFormat="1" ht="12" customHeight="1">
      <c r="A293" s="60"/>
      <c r="B293" s="87" t="str">
        <f>IF(G284&gt;0,"E. CONCILIACIÓN DE SALDOS AL CIERRE (A.+B.-C.-D.)","")</f>
        <v/>
      </c>
      <c r="C293" s="61"/>
      <c r="D293" s="61"/>
      <c r="E293" s="78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93"/>
      <c r="R293" s="187">
        <f>ROUND(+R285+R287-R289-R291,2)</f>
        <v>0</v>
      </c>
      <c r="S293" s="187"/>
      <c r="T293" s="187"/>
      <c r="U293" s="187"/>
      <c r="V293" s="188"/>
      <c r="W293" s="62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</row>
    <row r="294" spans="1:47" s="80" customFormat="1" ht="12" customHeight="1" thickBot="1">
      <c r="A294" s="88"/>
      <c r="B294" s="183" t="str">
        <f>IF(G284&gt;0,IF(R293=0,"CONCILIACIÓN CORRECTA","ATENCIÓN!! No se verifica la conciliación de los saldos. Verifique los importes."),"")</f>
        <v/>
      </c>
      <c r="C294" s="184"/>
      <c r="D294" s="184"/>
      <c r="E294" s="184"/>
      <c r="F294" s="184"/>
      <c r="G294" s="184"/>
      <c r="H294" s="184"/>
      <c r="I294" s="184"/>
      <c r="J294" s="184"/>
      <c r="K294" s="184"/>
      <c r="L294" s="184"/>
      <c r="M294" s="184"/>
      <c r="N294" s="184"/>
      <c r="O294" s="184"/>
      <c r="P294" s="184"/>
      <c r="Q294" s="184"/>
      <c r="R294" s="184"/>
      <c r="S294" s="184"/>
      <c r="T294" s="184"/>
      <c r="U294" s="184"/>
      <c r="V294" s="185"/>
      <c r="W294" s="8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</row>
    <row r="295" spans="1:47" s="63" customFormat="1" ht="12.75" customHeight="1" thickBot="1">
      <c r="A295" s="77">
        <f>+A284+1</f>
        <v>26</v>
      </c>
      <c r="B295" s="186"/>
      <c r="C295" s="186"/>
      <c r="D295" s="186"/>
      <c r="E295" s="186"/>
      <c r="F295" s="186"/>
      <c r="G295" s="186"/>
      <c r="H295" s="186"/>
      <c r="I295" s="186"/>
      <c r="J295" s="186"/>
      <c r="K295" s="186"/>
      <c r="L295" s="180"/>
      <c r="M295" s="180"/>
      <c r="N295" s="180"/>
      <c r="O295" s="180"/>
      <c r="P295" s="180"/>
      <c r="Q295" s="180"/>
      <c r="R295" s="180"/>
      <c r="S295" s="180"/>
      <c r="T295" s="180"/>
      <c r="U295" s="180"/>
      <c r="V295" s="180"/>
      <c r="W295" s="62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</row>
    <row r="296" spans="1:47" s="63" customFormat="1" ht="12" customHeight="1">
      <c r="A296" s="60"/>
      <c r="B296" s="81" t="str">
        <f>IF(G295&gt;0,CONCATENATE("A. SALDO SEGÚN LIBROS AL ",TEXT('Datos Grales.'!$D$8,"dd/mm/yyyy")),"")</f>
        <v/>
      </c>
      <c r="C296" s="82"/>
      <c r="D296" s="82"/>
      <c r="E296" s="83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4"/>
      <c r="R296" s="192"/>
      <c r="S296" s="192"/>
      <c r="T296" s="192"/>
      <c r="U296" s="192"/>
      <c r="V296" s="193"/>
      <c r="W296" s="62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</row>
    <row r="297" spans="1:47" s="74" customFormat="1" ht="12" customHeight="1">
      <c r="A297" s="72"/>
      <c r="B297" s="85" t="str">
        <f>IF(G295&gt;0,"(Se deberá adjuntar escaneo en formato .jpg o .pdf del folio con el último registro del periodo rendido)","")</f>
        <v/>
      </c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86"/>
      <c r="W297" s="73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</row>
    <row r="298" spans="1:47" s="63" customFormat="1" ht="12" customHeight="1">
      <c r="A298" s="60"/>
      <c r="B298" s="87" t="str">
        <f>IF(G295&gt;0,"B. PARTIDAS CONCILIATORIAS QUE SUMAN","")</f>
        <v/>
      </c>
      <c r="C298" s="61"/>
      <c r="D298" s="61"/>
      <c r="E298" s="78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93"/>
      <c r="Q298" s="93"/>
      <c r="R298" s="181"/>
      <c r="S298" s="181"/>
      <c r="T298" s="181"/>
      <c r="U298" s="181"/>
      <c r="V298" s="182"/>
      <c r="W298" s="62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</row>
    <row r="299" spans="1:47" s="74" customFormat="1" ht="12" customHeight="1">
      <c r="A299" s="72"/>
      <c r="B299" s="85" t="str">
        <f>IF(G295&gt;0,"(Se deberá adjuntar archivo .doc o .xls con detalle de conceptos y montos)","")</f>
        <v/>
      </c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86"/>
      <c r="W299" s="73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</row>
    <row r="300" spans="1:47" s="63" customFormat="1" ht="12" customHeight="1">
      <c r="A300" s="60"/>
      <c r="B300" s="87" t="str">
        <f>IF(G295&gt;0,"C. PARTIDAS CONCILIATORIAS QUE RESTAN","")</f>
        <v/>
      </c>
      <c r="C300" s="61"/>
      <c r="D300" s="61"/>
      <c r="E300" s="78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93"/>
      <c r="Q300" s="93"/>
      <c r="R300" s="181"/>
      <c r="S300" s="181"/>
      <c r="T300" s="181"/>
      <c r="U300" s="181"/>
      <c r="V300" s="182"/>
      <c r="W300" s="62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</row>
    <row r="301" spans="1:47" s="74" customFormat="1" ht="12" customHeight="1">
      <c r="A301" s="72"/>
      <c r="B301" s="85" t="str">
        <f>IF(G295&gt;0,"(Se deberá adjuntar archivo .doc o .xls con detalle de conceptos y montos)","")</f>
        <v/>
      </c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86"/>
      <c r="W301" s="73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</row>
    <row r="302" spans="1:47" s="63" customFormat="1" ht="12" customHeight="1">
      <c r="A302" s="60"/>
      <c r="B302" s="87" t="str">
        <f>IF(G295&gt;0,CONCATENATE("D. SALDO SEGÚN EXTRACTO BANCARIO AL ",TEXT('Datos Grales.'!$D$8,"dd/mm/yyyy")),"")</f>
        <v/>
      </c>
      <c r="C302" s="61"/>
      <c r="D302" s="61"/>
      <c r="E302" s="78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93"/>
      <c r="Q302" s="93"/>
      <c r="R302" s="181"/>
      <c r="S302" s="181"/>
      <c r="T302" s="181"/>
      <c r="U302" s="181"/>
      <c r="V302" s="182"/>
      <c r="W302" s="62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</row>
    <row r="303" spans="1:47" s="74" customFormat="1" ht="12" customHeight="1">
      <c r="A303" s="72"/>
      <c r="B303" s="85" t="str">
        <f>IF(G295&gt;0,"(Se deberá adjuntar escaneo en formato .jpg o .pdf de certificación o extracto bancario respectivo)","")</f>
        <v/>
      </c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86"/>
      <c r="W303" s="73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</row>
    <row r="304" spans="1:47" s="63" customFormat="1" ht="12" customHeight="1">
      <c r="A304" s="60"/>
      <c r="B304" s="87" t="str">
        <f>IF(G295&gt;0,"E. CONCILIACIÓN DE SALDOS AL CIERRE (A.+B.-C.-D.)","")</f>
        <v/>
      </c>
      <c r="C304" s="61"/>
      <c r="D304" s="61"/>
      <c r="E304" s="78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93"/>
      <c r="R304" s="187">
        <f>ROUND(+R296+R298-R300-R302,2)</f>
        <v>0</v>
      </c>
      <c r="S304" s="187"/>
      <c r="T304" s="187"/>
      <c r="U304" s="187"/>
      <c r="V304" s="188"/>
      <c r="W304" s="62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</row>
    <row r="305" spans="1:47" s="80" customFormat="1" ht="12" customHeight="1" thickBot="1">
      <c r="A305" s="88"/>
      <c r="B305" s="183" t="str">
        <f>IF(G295&gt;0,IF(R304=0,"CONCILIACIÓN CORRECTA","ATENCIÓN!! No se verifica la conciliación de los saldos. Verifique los importes."),"")</f>
        <v/>
      </c>
      <c r="C305" s="184"/>
      <c r="D305" s="184"/>
      <c r="E305" s="184"/>
      <c r="F305" s="184"/>
      <c r="G305" s="184"/>
      <c r="H305" s="184"/>
      <c r="I305" s="184"/>
      <c r="J305" s="184"/>
      <c r="K305" s="184"/>
      <c r="L305" s="184"/>
      <c r="M305" s="184"/>
      <c r="N305" s="184"/>
      <c r="O305" s="184"/>
      <c r="P305" s="184"/>
      <c r="Q305" s="184"/>
      <c r="R305" s="184"/>
      <c r="S305" s="184"/>
      <c r="T305" s="184"/>
      <c r="U305" s="184"/>
      <c r="V305" s="185"/>
      <c r="W305" s="8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</row>
    <row r="306" spans="1:47" s="63" customFormat="1" ht="12.75" customHeight="1" thickBot="1">
      <c r="A306" s="77">
        <f>+A295+1</f>
        <v>27</v>
      </c>
      <c r="B306" s="186"/>
      <c r="C306" s="186"/>
      <c r="D306" s="186"/>
      <c r="E306" s="186"/>
      <c r="F306" s="186"/>
      <c r="G306" s="186"/>
      <c r="H306" s="186"/>
      <c r="I306" s="186"/>
      <c r="J306" s="186"/>
      <c r="K306" s="186"/>
      <c r="L306" s="180"/>
      <c r="M306" s="180"/>
      <c r="N306" s="180"/>
      <c r="O306" s="180"/>
      <c r="P306" s="180"/>
      <c r="Q306" s="180"/>
      <c r="R306" s="180"/>
      <c r="S306" s="180"/>
      <c r="T306" s="180"/>
      <c r="U306" s="180"/>
      <c r="V306" s="180"/>
      <c r="W306" s="62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</row>
    <row r="307" spans="1:47" s="63" customFormat="1" ht="12" customHeight="1">
      <c r="A307" s="60"/>
      <c r="B307" s="81" t="str">
        <f>IF(G306&gt;0,CONCATENATE("A. SALDO SEGÚN LIBROS AL ",TEXT('Datos Grales.'!$D$8,"dd/mm/yyyy")),"")</f>
        <v/>
      </c>
      <c r="C307" s="82"/>
      <c r="D307" s="82"/>
      <c r="E307" s="83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84"/>
      <c r="R307" s="192"/>
      <c r="S307" s="192"/>
      <c r="T307" s="192"/>
      <c r="U307" s="192"/>
      <c r="V307" s="193"/>
      <c r="W307" s="62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</row>
    <row r="308" spans="1:47" s="74" customFormat="1" ht="12" customHeight="1">
      <c r="A308" s="72"/>
      <c r="B308" s="85" t="str">
        <f>IF(G306&gt;0,"(Se deberá adjuntar escaneo en formato .jpg o .pdf del folio con el último registro del periodo rendido)","")</f>
        <v/>
      </c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86"/>
      <c r="W308" s="73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</row>
    <row r="309" spans="1:47" s="63" customFormat="1" ht="12" customHeight="1">
      <c r="A309" s="60"/>
      <c r="B309" s="87" t="str">
        <f>IF(G306&gt;0,"B. PARTIDAS CONCILIATORIAS QUE SUMAN","")</f>
        <v/>
      </c>
      <c r="C309" s="61"/>
      <c r="D309" s="61"/>
      <c r="E309" s="78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93"/>
      <c r="Q309" s="93"/>
      <c r="R309" s="181"/>
      <c r="S309" s="181"/>
      <c r="T309" s="181"/>
      <c r="U309" s="181"/>
      <c r="V309" s="182"/>
      <c r="W309" s="62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</row>
    <row r="310" spans="1:47" s="74" customFormat="1" ht="12" customHeight="1">
      <c r="A310" s="72"/>
      <c r="B310" s="85" t="str">
        <f>IF(G306&gt;0,"(Se deberá adjuntar archivo .doc o .xls con detalle de conceptos y montos)","")</f>
        <v/>
      </c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86"/>
      <c r="W310" s="73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</row>
    <row r="311" spans="1:47" s="63" customFormat="1" ht="12" customHeight="1">
      <c r="A311" s="60"/>
      <c r="B311" s="87" t="str">
        <f>IF(G306&gt;0,"C. PARTIDAS CONCILIATORIAS QUE RESTAN","")</f>
        <v/>
      </c>
      <c r="C311" s="61"/>
      <c r="D311" s="61"/>
      <c r="E311" s="78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93"/>
      <c r="Q311" s="93"/>
      <c r="R311" s="181"/>
      <c r="S311" s="181"/>
      <c r="T311" s="181"/>
      <c r="U311" s="181"/>
      <c r="V311" s="182"/>
      <c r="W311" s="62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</row>
    <row r="312" spans="1:47" s="74" customFormat="1" ht="12" customHeight="1">
      <c r="A312" s="72"/>
      <c r="B312" s="85" t="str">
        <f>IF(G306&gt;0,"(Se deberá adjuntar archivo .doc o .xls con detalle de conceptos y montos)","")</f>
        <v/>
      </c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86"/>
      <c r="W312" s="73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</row>
    <row r="313" spans="1:47" s="63" customFormat="1" ht="12" customHeight="1">
      <c r="A313" s="60"/>
      <c r="B313" s="87" t="str">
        <f>IF(G306&gt;0,CONCATENATE("D. SALDO SEGÚN EXTRACTO BANCARIO AL ",TEXT('Datos Grales.'!$D$8,"dd/mm/yyyy")),"")</f>
        <v/>
      </c>
      <c r="C313" s="61"/>
      <c r="D313" s="61"/>
      <c r="E313" s="78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93"/>
      <c r="Q313" s="93"/>
      <c r="R313" s="181"/>
      <c r="S313" s="181"/>
      <c r="T313" s="181"/>
      <c r="U313" s="181"/>
      <c r="V313" s="182"/>
      <c r="W313" s="62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</row>
    <row r="314" spans="1:47" s="74" customFormat="1" ht="12" customHeight="1">
      <c r="A314" s="72"/>
      <c r="B314" s="85" t="str">
        <f>IF(G306&gt;0,"(Se deberá adjuntar escaneo en formato .jpg o .pdf de certificación o extracto bancario respectivo)","")</f>
        <v/>
      </c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86"/>
      <c r="W314" s="73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</row>
    <row r="315" spans="1:47" s="63" customFormat="1" ht="12" customHeight="1">
      <c r="A315" s="60"/>
      <c r="B315" s="87" t="str">
        <f>IF(G306&gt;0,"E. CONCILIACIÓN DE SALDOS AL CIERRE (A.+B.-C.-D.)","")</f>
        <v/>
      </c>
      <c r="C315" s="61"/>
      <c r="D315" s="61"/>
      <c r="E315" s="78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93"/>
      <c r="R315" s="187">
        <f>ROUND(+R307+R309-R311-R313,2)</f>
        <v>0</v>
      </c>
      <c r="S315" s="187"/>
      <c r="T315" s="187"/>
      <c r="U315" s="187"/>
      <c r="V315" s="188"/>
      <c r="W315" s="62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</row>
    <row r="316" spans="1:47" s="80" customFormat="1" ht="12" customHeight="1" thickBot="1">
      <c r="A316" s="88"/>
      <c r="B316" s="183" t="str">
        <f>IF(G306&gt;0,IF(R315=0,"CONCILIACIÓN CORRECTA","ATENCIÓN!! No se verifica la conciliación de los saldos. Verifique los importes."),"")</f>
        <v/>
      </c>
      <c r="C316" s="184"/>
      <c r="D316" s="184"/>
      <c r="E316" s="184"/>
      <c r="F316" s="184"/>
      <c r="G316" s="184"/>
      <c r="H316" s="184"/>
      <c r="I316" s="184"/>
      <c r="J316" s="184"/>
      <c r="K316" s="184"/>
      <c r="L316" s="184"/>
      <c r="M316" s="184"/>
      <c r="N316" s="184"/>
      <c r="O316" s="184"/>
      <c r="P316" s="184"/>
      <c r="Q316" s="184"/>
      <c r="R316" s="184"/>
      <c r="S316" s="184"/>
      <c r="T316" s="184"/>
      <c r="U316" s="184"/>
      <c r="V316" s="185"/>
      <c r="W316" s="8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</row>
    <row r="317" spans="1:47" s="63" customFormat="1" ht="12.75" customHeight="1" thickBot="1">
      <c r="A317" s="77">
        <f>+A306+1</f>
        <v>28</v>
      </c>
      <c r="B317" s="186"/>
      <c r="C317" s="186"/>
      <c r="D317" s="186"/>
      <c r="E317" s="186"/>
      <c r="F317" s="186"/>
      <c r="G317" s="186"/>
      <c r="H317" s="186"/>
      <c r="I317" s="186"/>
      <c r="J317" s="186"/>
      <c r="K317" s="186"/>
      <c r="L317" s="180"/>
      <c r="M317" s="180"/>
      <c r="N317" s="180"/>
      <c r="O317" s="180"/>
      <c r="P317" s="180"/>
      <c r="Q317" s="180"/>
      <c r="R317" s="180"/>
      <c r="S317" s="180"/>
      <c r="T317" s="180"/>
      <c r="U317" s="180"/>
      <c r="V317" s="180"/>
      <c r="W317" s="62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</row>
    <row r="318" spans="1:47" s="63" customFormat="1" ht="12" customHeight="1">
      <c r="A318" s="60"/>
      <c r="B318" s="81" t="str">
        <f>IF(G317&gt;0,CONCATENATE("A. SALDO SEGÚN LIBROS AL ",TEXT('Datos Grales.'!$D$8,"dd/mm/yyyy")),"")</f>
        <v/>
      </c>
      <c r="C318" s="82"/>
      <c r="D318" s="82"/>
      <c r="E318" s="83"/>
      <c r="F318" s="82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84"/>
      <c r="R318" s="192"/>
      <c r="S318" s="192"/>
      <c r="T318" s="192"/>
      <c r="U318" s="192"/>
      <c r="V318" s="193"/>
      <c r="W318" s="62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</row>
    <row r="319" spans="1:47" s="74" customFormat="1" ht="12" customHeight="1">
      <c r="A319" s="72"/>
      <c r="B319" s="85" t="str">
        <f>IF(G317&gt;0,"(Se deberá adjuntar escaneo en formato .jpg o .pdf del folio con el último registro del periodo rendido)","")</f>
        <v/>
      </c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86"/>
      <c r="W319" s="73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</row>
    <row r="320" spans="1:47" s="63" customFormat="1" ht="12" customHeight="1">
      <c r="A320" s="60"/>
      <c r="B320" s="87" t="str">
        <f>IF(G317&gt;0,"B. PARTIDAS CONCILIATORIAS QUE SUMAN","")</f>
        <v/>
      </c>
      <c r="C320" s="61"/>
      <c r="D320" s="61"/>
      <c r="E320" s="78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93"/>
      <c r="Q320" s="93"/>
      <c r="R320" s="181"/>
      <c r="S320" s="181"/>
      <c r="T320" s="181"/>
      <c r="U320" s="181"/>
      <c r="V320" s="182"/>
      <c r="W320" s="62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</row>
    <row r="321" spans="1:47" s="74" customFormat="1" ht="12" customHeight="1">
      <c r="A321" s="72"/>
      <c r="B321" s="85" t="str">
        <f>IF(G317&gt;0,"(Se deberá adjuntar archivo .doc o .xls con detalle de conceptos y montos)","")</f>
        <v/>
      </c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86"/>
      <c r="W321" s="73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</row>
    <row r="322" spans="1:47" s="63" customFormat="1" ht="12" customHeight="1">
      <c r="A322" s="60"/>
      <c r="B322" s="87" t="str">
        <f>IF(G317&gt;0,"C. PARTIDAS CONCILIATORIAS QUE RESTAN","")</f>
        <v/>
      </c>
      <c r="C322" s="61"/>
      <c r="D322" s="61"/>
      <c r="E322" s="78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93"/>
      <c r="Q322" s="93"/>
      <c r="R322" s="181"/>
      <c r="S322" s="181"/>
      <c r="T322" s="181"/>
      <c r="U322" s="181"/>
      <c r="V322" s="182"/>
      <c r="W322" s="62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</row>
    <row r="323" spans="1:47" s="74" customFormat="1" ht="12" customHeight="1">
      <c r="A323" s="72"/>
      <c r="B323" s="85" t="str">
        <f>IF(G317&gt;0,"(Se deberá adjuntar archivo .doc o .xls con detalle de conceptos y montos)","")</f>
        <v/>
      </c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86"/>
      <c r="W323" s="73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</row>
    <row r="324" spans="1:47" s="63" customFormat="1" ht="12" customHeight="1">
      <c r="A324" s="60"/>
      <c r="B324" s="87" t="str">
        <f>IF(G317&gt;0,CONCATENATE("D. SALDO SEGÚN EXTRACTO BANCARIO AL ",TEXT('Datos Grales.'!$D$8,"dd/mm/yyyy")),"")</f>
        <v/>
      </c>
      <c r="C324" s="61"/>
      <c r="D324" s="61"/>
      <c r="E324" s="78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93"/>
      <c r="Q324" s="93"/>
      <c r="R324" s="181"/>
      <c r="S324" s="181"/>
      <c r="T324" s="181"/>
      <c r="U324" s="181"/>
      <c r="V324" s="182"/>
      <c r="W324" s="62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</row>
    <row r="325" spans="1:47" s="74" customFormat="1" ht="12" customHeight="1">
      <c r="A325" s="72"/>
      <c r="B325" s="85" t="str">
        <f>IF(G317&gt;0,"(Se deberá adjuntar escaneo en formato .jpg o .pdf de certificación o extracto bancario respectivo)","")</f>
        <v/>
      </c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86"/>
      <c r="W325" s="73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</row>
    <row r="326" spans="1:47" s="63" customFormat="1" ht="12" customHeight="1">
      <c r="A326" s="60"/>
      <c r="B326" s="87" t="str">
        <f>IF(G317&gt;0,"E. CONCILIACIÓN DE SALDOS AL CIERRE (A.+B.-C.-D.)","")</f>
        <v/>
      </c>
      <c r="C326" s="61"/>
      <c r="D326" s="61"/>
      <c r="E326" s="78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93"/>
      <c r="R326" s="187">
        <f>ROUND(+R318+R320-R322-R324,2)</f>
        <v>0</v>
      </c>
      <c r="S326" s="187"/>
      <c r="T326" s="187"/>
      <c r="U326" s="187"/>
      <c r="V326" s="188"/>
      <c r="W326" s="62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</row>
    <row r="327" spans="1:47" s="80" customFormat="1" ht="12" customHeight="1" thickBot="1">
      <c r="A327" s="88"/>
      <c r="B327" s="183" t="str">
        <f>IF(G317&gt;0,IF(R326=0,"CONCILIACIÓN CORRECTA","ATENCIÓN!! No se verifica la conciliación de los saldos. Verifique los importes."),"")</f>
        <v/>
      </c>
      <c r="C327" s="184"/>
      <c r="D327" s="184"/>
      <c r="E327" s="184"/>
      <c r="F327" s="184"/>
      <c r="G327" s="184"/>
      <c r="H327" s="184"/>
      <c r="I327" s="184"/>
      <c r="J327" s="184"/>
      <c r="K327" s="184"/>
      <c r="L327" s="184"/>
      <c r="M327" s="184"/>
      <c r="N327" s="184"/>
      <c r="O327" s="184"/>
      <c r="P327" s="184"/>
      <c r="Q327" s="184"/>
      <c r="R327" s="184"/>
      <c r="S327" s="184"/>
      <c r="T327" s="184"/>
      <c r="U327" s="184"/>
      <c r="V327" s="185"/>
      <c r="W327" s="8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</row>
    <row r="328" spans="1:47" s="80" customFormat="1" ht="12" customHeight="1" thickBot="1">
      <c r="A328" s="90"/>
      <c r="B328" s="126"/>
      <c r="C328" s="126"/>
      <c r="D328" s="126"/>
      <c r="E328" s="126"/>
      <c r="F328" s="126"/>
      <c r="G328" s="126"/>
      <c r="H328" s="126"/>
      <c r="I328" s="126"/>
      <c r="J328" s="126"/>
      <c r="K328" s="126"/>
      <c r="L328" s="126"/>
      <c r="M328" s="126"/>
      <c r="N328" s="126"/>
      <c r="O328" s="126"/>
      <c r="P328" s="126"/>
      <c r="Q328" s="126"/>
      <c r="R328" s="126"/>
      <c r="S328" s="126"/>
      <c r="T328" s="126"/>
      <c r="U328" s="126"/>
      <c r="V328" s="126"/>
      <c r="W328" s="9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</row>
    <row r="329" spans="1:47" s="80" customFormat="1" ht="12" customHeight="1" thickTop="1" thickBot="1">
      <c r="A329" s="127"/>
      <c r="B329" s="128"/>
      <c r="C329" s="128"/>
      <c r="D329" s="128"/>
      <c r="E329" s="128"/>
      <c r="F329" s="128"/>
      <c r="G329" s="128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8"/>
      <c r="T329" s="128"/>
      <c r="U329" s="128"/>
      <c r="V329" s="128"/>
      <c r="W329" s="12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</row>
    <row r="330" spans="1:47" s="63" customFormat="1" ht="12.75" customHeight="1" thickBot="1">
      <c r="A330" s="77">
        <f>+A317+1</f>
        <v>29</v>
      </c>
      <c r="B330" s="186"/>
      <c r="C330" s="186"/>
      <c r="D330" s="186"/>
      <c r="E330" s="186"/>
      <c r="F330" s="186"/>
      <c r="G330" s="186"/>
      <c r="H330" s="186"/>
      <c r="I330" s="186"/>
      <c r="J330" s="186"/>
      <c r="K330" s="186"/>
      <c r="L330" s="180"/>
      <c r="M330" s="180"/>
      <c r="N330" s="180"/>
      <c r="O330" s="180"/>
      <c r="P330" s="180"/>
      <c r="Q330" s="180"/>
      <c r="R330" s="180"/>
      <c r="S330" s="180"/>
      <c r="T330" s="180"/>
      <c r="U330" s="180"/>
      <c r="V330" s="180"/>
      <c r="W330" s="62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</row>
    <row r="331" spans="1:47" s="63" customFormat="1" ht="12" customHeight="1">
      <c r="A331" s="60"/>
      <c r="B331" s="81" t="str">
        <f>IF(G330&gt;0,CONCATENATE("A. SALDO SEGÚN LIBROS AL ",TEXT('Datos Grales.'!$D$8,"dd/mm/yyyy")),"")</f>
        <v/>
      </c>
      <c r="C331" s="82"/>
      <c r="D331" s="82"/>
      <c r="E331" s="83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4"/>
      <c r="R331" s="192"/>
      <c r="S331" s="192"/>
      <c r="T331" s="192"/>
      <c r="U331" s="192"/>
      <c r="V331" s="193"/>
      <c r="W331" s="62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</row>
    <row r="332" spans="1:47" s="74" customFormat="1" ht="12" customHeight="1">
      <c r="A332" s="72"/>
      <c r="B332" s="85" t="str">
        <f>IF(G330&gt;0,"(Se deberá adjuntar escaneo en formato .jpg o .pdf del folio con el último registro del periodo rendido)","")</f>
        <v/>
      </c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86"/>
      <c r="W332" s="73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</row>
    <row r="333" spans="1:47" s="63" customFormat="1" ht="12" customHeight="1">
      <c r="A333" s="60"/>
      <c r="B333" s="87" t="str">
        <f>IF(G330&gt;0,"B. PARTIDAS CONCILIATORIAS QUE SUMAN","")</f>
        <v/>
      </c>
      <c r="C333" s="61"/>
      <c r="D333" s="61"/>
      <c r="E333" s="78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93"/>
      <c r="Q333" s="93"/>
      <c r="R333" s="181"/>
      <c r="S333" s="181"/>
      <c r="T333" s="181"/>
      <c r="U333" s="181"/>
      <c r="V333" s="182"/>
      <c r="W333" s="62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</row>
    <row r="334" spans="1:47" s="74" customFormat="1" ht="12" customHeight="1">
      <c r="A334" s="72"/>
      <c r="B334" s="85" t="str">
        <f>IF(G330&gt;0,"(Se deberá adjuntar archivo .doc o .xls con detalle de conceptos y montos)","")</f>
        <v/>
      </c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86"/>
      <c r="W334" s="73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</row>
    <row r="335" spans="1:47" s="63" customFormat="1" ht="12" customHeight="1">
      <c r="A335" s="60"/>
      <c r="B335" s="87" t="str">
        <f>IF(G330&gt;0,"C. PARTIDAS CONCILIATORIAS QUE RESTAN","")</f>
        <v/>
      </c>
      <c r="C335" s="61"/>
      <c r="D335" s="61"/>
      <c r="E335" s="78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93"/>
      <c r="Q335" s="93"/>
      <c r="R335" s="181"/>
      <c r="S335" s="181"/>
      <c r="T335" s="181"/>
      <c r="U335" s="181"/>
      <c r="V335" s="182"/>
      <c r="W335" s="62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</row>
    <row r="336" spans="1:47" s="74" customFormat="1" ht="12" customHeight="1">
      <c r="A336" s="72"/>
      <c r="B336" s="85" t="str">
        <f>IF(G330&gt;0,"(Se deberá adjuntar archivo .doc o .xls con detalle de conceptos y montos)","")</f>
        <v/>
      </c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86"/>
      <c r="W336" s="73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</row>
    <row r="337" spans="1:47" s="63" customFormat="1" ht="12" customHeight="1">
      <c r="A337" s="60"/>
      <c r="B337" s="87" t="str">
        <f>IF(G330&gt;0,CONCATENATE("D. SALDO SEGÚN EXTRACTO BANCARIO AL ",TEXT('Datos Grales.'!$D$8,"dd/mm/yyyy")),"")</f>
        <v/>
      </c>
      <c r="C337" s="61"/>
      <c r="D337" s="61"/>
      <c r="E337" s="78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93"/>
      <c r="Q337" s="93"/>
      <c r="R337" s="181"/>
      <c r="S337" s="181"/>
      <c r="T337" s="181"/>
      <c r="U337" s="181"/>
      <c r="V337" s="182"/>
      <c r="W337" s="62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</row>
    <row r="338" spans="1:47" s="74" customFormat="1" ht="12" customHeight="1">
      <c r="A338" s="72"/>
      <c r="B338" s="85" t="str">
        <f>IF(G330&gt;0,"(Se deberá adjuntar escaneo en formato .jpg o .pdf de certificación o extracto bancario respectivo)","")</f>
        <v/>
      </c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86"/>
      <c r="W338" s="73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</row>
    <row r="339" spans="1:47" s="63" customFormat="1" ht="12" customHeight="1">
      <c r="A339" s="60"/>
      <c r="B339" s="87" t="str">
        <f>IF(G330&gt;0,"E. CONCILIACIÓN DE SALDOS AL CIERRE (A.+B.-C.-D.)","")</f>
        <v/>
      </c>
      <c r="C339" s="61"/>
      <c r="D339" s="61"/>
      <c r="E339" s="78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93"/>
      <c r="R339" s="187">
        <f>ROUND(+R331+R333-R335-R337,2)</f>
        <v>0</v>
      </c>
      <c r="S339" s="187"/>
      <c r="T339" s="187"/>
      <c r="U339" s="187"/>
      <c r="V339" s="188"/>
      <c r="W339" s="62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</row>
    <row r="340" spans="1:47" s="80" customFormat="1" ht="12" customHeight="1" thickBot="1">
      <c r="A340" s="88"/>
      <c r="B340" s="183" t="str">
        <f>IF(G330&gt;0,IF(R339=0,"CONCILIACIÓN CORRECTA","ATENCIÓN!! No se verifica la conciliación de los saldos. Verifique los importes."),"")</f>
        <v/>
      </c>
      <c r="C340" s="184"/>
      <c r="D340" s="184"/>
      <c r="E340" s="184"/>
      <c r="F340" s="184"/>
      <c r="G340" s="184"/>
      <c r="H340" s="184"/>
      <c r="I340" s="184"/>
      <c r="J340" s="184"/>
      <c r="K340" s="184"/>
      <c r="L340" s="184"/>
      <c r="M340" s="184"/>
      <c r="N340" s="184"/>
      <c r="O340" s="184"/>
      <c r="P340" s="184"/>
      <c r="Q340" s="184"/>
      <c r="R340" s="184"/>
      <c r="S340" s="184"/>
      <c r="T340" s="184"/>
      <c r="U340" s="184"/>
      <c r="V340" s="185"/>
      <c r="W340" s="8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</row>
    <row r="341" spans="1:47" s="63" customFormat="1" ht="12.75" customHeight="1" thickBot="1">
      <c r="A341" s="77">
        <f>+A330+1</f>
        <v>30</v>
      </c>
      <c r="B341" s="186"/>
      <c r="C341" s="186"/>
      <c r="D341" s="186"/>
      <c r="E341" s="186"/>
      <c r="F341" s="186"/>
      <c r="G341" s="186"/>
      <c r="H341" s="186"/>
      <c r="I341" s="186"/>
      <c r="J341" s="186"/>
      <c r="K341" s="186"/>
      <c r="L341" s="180"/>
      <c r="M341" s="180"/>
      <c r="N341" s="180"/>
      <c r="O341" s="180"/>
      <c r="P341" s="180"/>
      <c r="Q341" s="180"/>
      <c r="R341" s="180"/>
      <c r="S341" s="180"/>
      <c r="T341" s="180"/>
      <c r="U341" s="180"/>
      <c r="V341" s="180"/>
      <c r="W341" s="62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</row>
    <row r="342" spans="1:47" s="63" customFormat="1" ht="12" customHeight="1">
      <c r="A342" s="60"/>
      <c r="B342" s="81" t="str">
        <f>IF(G341&gt;0,CONCATENATE("A. SALDO SEGÚN LIBROS AL ",TEXT('Datos Grales.'!$D$8,"dd/mm/yyyy")),"")</f>
        <v/>
      </c>
      <c r="C342" s="82"/>
      <c r="D342" s="82"/>
      <c r="E342" s="83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4"/>
      <c r="R342" s="192"/>
      <c r="S342" s="192"/>
      <c r="T342" s="192"/>
      <c r="U342" s="192"/>
      <c r="V342" s="193"/>
      <c r="W342" s="62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</row>
    <row r="343" spans="1:47" s="74" customFormat="1" ht="12" customHeight="1">
      <c r="A343" s="72"/>
      <c r="B343" s="85" t="str">
        <f>IF(G341&gt;0,"(Se deberá adjuntar escaneo en formato .jpg o .pdf del folio con el último registro del periodo rendido)","")</f>
        <v/>
      </c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86"/>
      <c r="W343" s="73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</row>
    <row r="344" spans="1:47" s="63" customFormat="1" ht="12" customHeight="1">
      <c r="A344" s="60"/>
      <c r="B344" s="87" t="str">
        <f>IF(G341&gt;0,"B. PARTIDAS CONCILIATORIAS QUE SUMAN","")</f>
        <v/>
      </c>
      <c r="C344" s="61"/>
      <c r="D344" s="61"/>
      <c r="E344" s="78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93"/>
      <c r="Q344" s="93"/>
      <c r="R344" s="181"/>
      <c r="S344" s="181"/>
      <c r="T344" s="181"/>
      <c r="U344" s="181"/>
      <c r="V344" s="182"/>
      <c r="W344" s="62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</row>
    <row r="345" spans="1:47" s="74" customFormat="1" ht="12" customHeight="1">
      <c r="A345" s="72"/>
      <c r="B345" s="85" t="str">
        <f>IF(G341&gt;0,"(Se deberá adjuntar archivo .doc o .xls con detalle de conceptos y montos)","")</f>
        <v/>
      </c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86"/>
      <c r="W345" s="73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</row>
    <row r="346" spans="1:47" s="63" customFormat="1" ht="12" customHeight="1">
      <c r="A346" s="60"/>
      <c r="B346" s="87" t="str">
        <f>IF(G341&gt;0,"C. PARTIDAS CONCILIATORIAS QUE RESTAN","")</f>
        <v/>
      </c>
      <c r="C346" s="61"/>
      <c r="D346" s="61"/>
      <c r="E346" s="78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93"/>
      <c r="Q346" s="93"/>
      <c r="R346" s="181"/>
      <c r="S346" s="181"/>
      <c r="T346" s="181"/>
      <c r="U346" s="181"/>
      <c r="V346" s="182"/>
      <c r="W346" s="62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</row>
    <row r="347" spans="1:47" s="74" customFormat="1" ht="12" customHeight="1">
      <c r="A347" s="72"/>
      <c r="B347" s="85" t="str">
        <f>IF(G341&gt;0,"(Se deberá adjuntar archivo .doc o .xls con detalle de conceptos y montos)","")</f>
        <v/>
      </c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86"/>
      <c r="W347" s="73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</row>
    <row r="348" spans="1:47" s="63" customFormat="1" ht="12" customHeight="1">
      <c r="A348" s="60"/>
      <c r="B348" s="87" t="str">
        <f>IF(G341&gt;0,CONCATENATE("D. SALDO SEGÚN EXTRACTO BANCARIO AL ",TEXT('Datos Grales.'!$D$8,"dd/mm/yyyy")),"")</f>
        <v/>
      </c>
      <c r="C348" s="61"/>
      <c r="D348" s="61"/>
      <c r="E348" s="78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93"/>
      <c r="Q348" s="93"/>
      <c r="R348" s="181"/>
      <c r="S348" s="181"/>
      <c r="T348" s="181"/>
      <c r="U348" s="181"/>
      <c r="V348" s="182"/>
      <c r="W348" s="62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</row>
    <row r="349" spans="1:47" s="74" customFormat="1" ht="12" customHeight="1">
      <c r="A349" s="72"/>
      <c r="B349" s="85" t="str">
        <f>IF(G341&gt;0,"(Se deberá adjuntar escaneo en formato .jpg o .pdf de certificación o extracto bancario respectivo)","")</f>
        <v/>
      </c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86"/>
      <c r="W349" s="73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</row>
    <row r="350" spans="1:47" s="63" customFormat="1" ht="12" customHeight="1">
      <c r="A350" s="60"/>
      <c r="B350" s="87" t="str">
        <f>IF(G341&gt;0,"E. CONCILIACIÓN DE SALDOS AL CIERRE (A.+B.-C.-D.)","")</f>
        <v/>
      </c>
      <c r="C350" s="61"/>
      <c r="D350" s="61"/>
      <c r="E350" s="78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93"/>
      <c r="R350" s="187">
        <f>ROUND(+R342+R344-R346-R348,2)</f>
        <v>0</v>
      </c>
      <c r="S350" s="187"/>
      <c r="T350" s="187"/>
      <c r="U350" s="187"/>
      <c r="V350" s="188"/>
      <c r="W350" s="62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</row>
    <row r="351" spans="1:47" s="80" customFormat="1" ht="12" customHeight="1" thickBot="1">
      <c r="A351" s="88"/>
      <c r="B351" s="183" t="str">
        <f>IF(G341&gt;0,IF(R350=0,"CONCILIACIÓN CORRECTA","ATENCIÓN!! No se verifica la conciliación de los saldos. Verifique los importes."),"")</f>
        <v/>
      </c>
      <c r="C351" s="184"/>
      <c r="D351" s="184"/>
      <c r="E351" s="184"/>
      <c r="F351" s="184"/>
      <c r="G351" s="184"/>
      <c r="H351" s="184"/>
      <c r="I351" s="184"/>
      <c r="J351" s="184"/>
      <c r="K351" s="184"/>
      <c r="L351" s="184"/>
      <c r="M351" s="184"/>
      <c r="N351" s="184"/>
      <c r="O351" s="184"/>
      <c r="P351" s="184"/>
      <c r="Q351" s="184"/>
      <c r="R351" s="184"/>
      <c r="S351" s="184"/>
      <c r="T351" s="184"/>
      <c r="U351" s="184"/>
      <c r="V351" s="185"/>
      <c r="W351" s="8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</row>
    <row r="352" spans="1:47" s="63" customFormat="1" ht="12.75" customHeight="1" thickBot="1">
      <c r="A352" s="77">
        <f>+A341+1</f>
        <v>31</v>
      </c>
      <c r="B352" s="186"/>
      <c r="C352" s="186"/>
      <c r="D352" s="186"/>
      <c r="E352" s="186"/>
      <c r="F352" s="186"/>
      <c r="G352" s="186"/>
      <c r="H352" s="186"/>
      <c r="I352" s="186"/>
      <c r="J352" s="186"/>
      <c r="K352" s="186"/>
      <c r="L352" s="180"/>
      <c r="M352" s="180"/>
      <c r="N352" s="180"/>
      <c r="O352" s="180"/>
      <c r="P352" s="180"/>
      <c r="Q352" s="180"/>
      <c r="R352" s="180"/>
      <c r="S352" s="180"/>
      <c r="T352" s="180"/>
      <c r="U352" s="180"/>
      <c r="V352" s="180"/>
      <c r="W352" s="62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</row>
    <row r="353" spans="1:47" s="63" customFormat="1" ht="12" customHeight="1">
      <c r="A353" s="60"/>
      <c r="B353" s="81" t="str">
        <f>IF(G352&gt;0,CONCATENATE("A. SALDO SEGÚN LIBROS AL ",TEXT('Datos Grales.'!$D$8,"dd/mm/yyyy")),"")</f>
        <v/>
      </c>
      <c r="C353" s="82"/>
      <c r="D353" s="82"/>
      <c r="E353" s="83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4"/>
      <c r="R353" s="192"/>
      <c r="S353" s="192"/>
      <c r="T353" s="192"/>
      <c r="U353" s="192"/>
      <c r="V353" s="193"/>
      <c r="W353" s="62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</row>
    <row r="354" spans="1:47" s="74" customFormat="1" ht="12" customHeight="1">
      <c r="A354" s="72"/>
      <c r="B354" s="85" t="str">
        <f>IF(G352&gt;0,"(Se deberá adjuntar escaneo en formato .jpg o .pdf del folio con el último registro del periodo rendido)","")</f>
        <v/>
      </c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86"/>
      <c r="W354" s="73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</row>
    <row r="355" spans="1:47" s="63" customFormat="1" ht="12" customHeight="1">
      <c r="A355" s="60"/>
      <c r="B355" s="87" t="str">
        <f>IF(G352&gt;0,"B. PARTIDAS CONCILIATORIAS QUE SUMAN","")</f>
        <v/>
      </c>
      <c r="C355" s="61"/>
      <c r="D355" s="61"/>
      <c r="E355" s="78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93"/>
      <c r="Q355" s="93"/>
      <c r="R355" s="181"/>
      <c r="S355" s="181"/>
      <c r="T355" s="181"/>
      <c r="U355" s="181"/>
      <c r="V355" s="182"/>
      <c r="W355" s="62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</row>
    <row r="356" spans="1:47" s="74" customFormat="1" ht="12" customHeight="1">
      <c r="A356" s="72"/>
      <c r="B356" s="85" t="str">
        <f>IF(G352&gt;0,"(Se deberá adjuntar archivo .doc o .xls con detalle de conceptos y montos)","")</f>
        <v/>
      </c>
      <c r="C356" s="71"/>
      <c r="D356" s="7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86"/>
      <c r="W356" s="73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</row>
    <row r="357" spans="1:47" s="63" customFormat="1" ht="12" customHeight="1">
      <c r="A357" s="60"/>
      <c r="B357" s="87" t="str">
        <f>IF(G352&gt;0,"C. PARTIDAS CONCILIATORIAS QUE RESTAN","")</f>
        <v/>
      </c>
      <c r="C357" s="61"/>
      <c r="D357" s="61"/>
      <c r="E357" s="78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93"/>
      <c r="Q357" s="93"/>
      <c r="R357" s="181"/>
      <c r="S357" s="181"/>
      <c r="T357" s="181"/>
      <c r="U357" s="181"/>
      <c r="V357" s="182"/>
      <c r="W357" s="62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</row>
    <row r="358" spans="1:47" s="74" customFormat="1" ht="12" customHeight="1">
      <c r="A358" s="72"/>
      <c r="B358" s="85" t="str">
        <f>IF(G352&gt;0,"(Se deberá adjuntar archivo .doc o .xls con detalle de conceptos y montos)","")</f>
        <v/>
      </c>
      <c r="C358" s="71"/>
      <c r="D358" s="7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86"/>
      <c r="W358" s="73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</row>
    <row r="359" spans="1:47" s="63" customFormat="1" ht="12" customHeight="1">
      <c r="A359" s="60"/>
      <c r="B359" s="87" t="str">
        <f>IF(G352&gt;0,CONCATENATE("D. SALDO SEGÚN EXTRACTO BANCARIO AL ",TEXT('Datos Grales.'!$D$8,"dd/mm/yyyy")),"")</f>
        <v/>
      </c>
      <c r="C359" s="61"/>
      <c r="D359" s="61"/>
      <c r="E359" s="78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93"/>
      <c r="Q359" s="93"/>
      <c r="R359" s="181"/>
      <c r="S359" s="181"/>
      <c r="T359" s="181"/>
      <c r="U359" s="181"/>
      <c r="V359" s="182"/>
      <c r="W359" s="62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</row>
    <row r="360" spans="1:47" s="74" customFormat="1" ht="12" customHeight="1">
      <c r="A360" s="72"/>
      <c r="B360" s="85" t="str">
        <f>IF(G352&gt;0,"(Se deberá adjuntar escaneo en formato .jpg o .pdf de certificación o extracto bancario respectivo)","")</f>
        <v/>
      </c>
      <c r="C360" s="71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86"/>
      <c r="W360" s="73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</row>
    <row r="361" spans="1:47" s="63" customFormat="1" ht="12" customHeight="1">
      <c r="A361" s="60"/>
      <c r="B361" s="87" t="str">
        <f>IF(G352&gt;0,"E. CONCILIACIÓN DE SALDOS AL CIERRE (A.+B.-C.-D.)","")</f>
        <v/>
      </c>
      <c r="C361" s="61"/>
      <c r="D361" s="61"/>
      <c r="E361" s="78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93"/>
      <c r="R361" s="187">
        <f>ROUND(+R353+R355-R357-R359,2)</f>
        <v>0</v>
      </c>
      <c r="S361" s="187"/>
      <c r="T361" s="187"/>
      <c r="U361" s="187"/>
      <c r="V361" s="188"/>
      <c r="W361" s="62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</row>
    <row r="362" spans="1:47" s="80" customFormat="1" ht="12" customHeight="1" thickBot="1">
      <c r="A362" s="88"/>
      <c r="B362" s="183" t="str">
        <f>IF(G352&gt;0,IF(R361=0,"CONCILIACIÓN CORRECTA","ATENCIÓN!! No se verifica la conciliación de los saldos. Verifique los importes."),"")</f>
        <v/>
      </c>
      <c r="C362" s="184"/>
      <c r="D362" s="184"/>
      <c r="E362" s="184"/>
      <c r="F362" s="184"/>
      <c r="G362" s="184"/>
      <c r="H362" s="184"/>
      <c r="I362" s="184"/>
      <c r="J362" s="184"/>
      <c r="K362" s="184"/>
      <c r="L362" s="184"/>
      <c r="M362" s="184"/>
      <c r="N362" s="184"/>
      <c r="O362" s="184"/>
      <c r="P362" s="184"/>
      <c r="Q362" s="184"/>
      <c r="R362" s="184"/>
      <c r="S362" s="184"/>
      <c r="T362" s="184"/>
      <c r="U362" s="184"/>
      <c r="V362" s="185"/>
      <c r="W362" s="8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</row>
    <row r="363" spans="1:47" s="63" customFormat="1" ht="12.75" customHeight="1" thickBot="1">
      <c r="A363" s="77">
        <f>+A352+1</f>
        <v>32</v>
      </c>
      <c r="B363" s="186"/>
      <c r="C363" s="186"/>
      <c r="D363" s="186"/>
      <c r="E363" s="186"/>
      <c r="F363" s="186"/>
      <c r="G363" s="186"/>
      <c r="H363" s="186"/>
      <c r="I363" s="186"/>
      <c r="J363" s="186"/>
      <c r="K363" s="186"/>
      <c r="L363" s="180"/>
      <c r="M363" s="180"/>
      <c r="N363" s="180"/>
      <c r="O363" s="180"/>
      <c r="P363" s="180"/>
      <c r="Q363" s="180"/>
      <c r="R363" s="180"/>
      <c r="S363" s="180"/>
      <c r="T363" s="180"/>
      <c r="U363" s="180"/>
      <c r="V363" s="180"/>
      <c r="W363" s="62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</row>
    <row r="364" spans="1:47" s="63" customFormat="1" ht="12" customHeight="1">
      <c r="A364" s="60"/>
      <c r="B364" s="81" t="str">
        <f>IF(G363&gt;0,CONCATENATE("A. SALDO SEGÚN LIBROS AL ",TEXT('Datos Grales.'!$D$8,"dd/mm/yyyy")),"")</f>
        <v/>
      </c>
      <c r="C364" s="82"/>
      <c r="D364" s="82"/>
      <c r="E364" s="83"/>
      <c r="F364" s="82"/>
      <c r="G364" s="82"/>
      <c r="H364" s="82"/>
      <c r="I364" s="82"/>
      <c r="J364" s="82"/>
      <c r="K364" s="82"/>
      <c r="L364" s="82"/>
      <c r="M364" s="82"/>
      <c r="N364" s="82"/>
      <c r="O364" s="82"/>
      <c r="P364" s="82"/>
      <c r="Q364" s="84"/>
      <c r="R364" s="192"/>
      <c r="S364" s="192"/>
      <c r="T364" s="192"/>
      <c r="U364" s="192"/>
      <c r="V364" s="193"/>
      <c r="W364" s="62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</row>
    <row r="365" spans="1:47" s="74" customFormat="1" ht="12" customHeight="1">
      <c r="A365" s="72"/>
      <c r="B365" s="85" t="str">
        <f>IF(G363&gt;0,"(Se deberá adjuntar escaneo en formato .jpg o .pdf del folio con el último registro del periodo rendido)","")</f>
        <v/>
      </c>
      <c r="C365" s="71"/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86"/>
      <c r="W365" s="73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</row>
    <row r="366" spans="1:47" s="63" customFormat="1" ht="12" customHeight="1">
      <c r="A366" s="60"/>
      <c r="B366" s="87" t="str">
        <f>IF(G363&gt;0,"B. PARTIDAS CONCILIATORIAS QUE SUMAN","")</f>
        <v/>
      </c>
      <c r="C366" s="61"/>
      <c r="D366" s="61"/>
      <c r="E366" s="78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93"/>
      <c r="Q366" s="93"/>
      <c r="R366" s="181"/>
      <c r="S366" s="181"/>
      <c r="T366" s="181"/>
      <c r="U366" s="181"/>
      <c r="V366" s="182"/>
      <c r="W366" s="62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</row>
    <row r="367" spans="1:47" s="74" customFormat="1" ht="12" customHeight="1">
      <c r="A367" s="72"/>
      <c r="B367" s="85" t="str">
        <f>IF(G363&gt;0,"(Se deberá adjuntar archivo .doc o .xls con detalle de conceptos y montos)","")</f>
        <v/>
      </c>
      <c r="C367" s="71"/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86"/>
      <c r="W367" s="73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</row>
    <row r="368" spans="1:47" s="63" customFormat="1" ht="12" customHeight="1">
      <c r="A368" s="60"/>
      <c r="B368" s="87" t="str">
        <f>IF(G363&gt;0,"C. PARTIDAS CONCILIATORIAS QUE RESTAN","")</f>
        <v/>
      </c>
      <c r="C368" s="61"/>
      <c r="D368" s="61"/>
      <c r="E368" s="78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93"/>
      <c r="Q368" s="93"/>
      <c r="R368" s="181"/>
      <c r="S368" s="181"/>
      <c r="T368" s="181"/>
      <c r="U368" s="181"/>
      <c r="V368" s="182"/>
      <c r="W368" s="62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</row>
    <row r="369" spans="1:47" s="74" customFormat="1" ht="12" customHeight="1">
      <c r="A369" s="72"/>
      <c r="B369" s="85" t="str">
        <f>IF(G363&gt;0,"(Se deberá adjuntar archivo .doc o .xls con detalle de conceptos y montos)","")</f>
        <v/>
      </c>
      <c r="C369" s="71"/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86"/>
      <c r="W369" s="73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</row>
    <row r="370" spans="1:47" s="63" customFormat="1" ht="12" customHeight="1">
      <c r="A370" s="60"/>
      <c r="B370" s="87" t="str">
        <f>IF(G363&gt;0,CONCATENATE("D. SALDO SEGÚN EXTRACTO BANCARIO AL ",TEXT('Datos Grales.'!$D$8,"dd/mm/yyyy")),"")</f>
        <v/>
      </c>
      <c r="C370" s="61"/>
      <c r="D370" s="61"/>
      <c r="E370" s="78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93"/>
      <c r="Q370" s="93"/>
      <c r="R370" s="181"/>
      <c r="S370" s="181"/>
      <c r="T370" s="181"/>
      <c r="U370" s="181"/>
      <c r="V370" s="182"/>
      <c r="W370" s="62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</row>
    <row r="371" spans="1:47" s="74" customFormat="1" ht="12" customHeight="1">
      <c r="A371" s="72"/>
      <c r="B371" s="85" t="str">
        <f>IF(G363&gt;0,"(Se deberá adjuntar escaneo en formato .jpg o .pdf de certificación o extracto bancario respectivo)","")</f>
        <v/>
      </c>
      <c r="C371" s="71"/>
      <c r="D371" s="71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86"/>
      <c r="W371" s="73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</row>
    <row r="372" spans="1:47" s="63" customFormat="1" ht="12" customHeight="1">
      <c r="A372" s="60"/>
      <c r="B372" s="87" t="str">
        <f>IF(G363&gt;0,"E. CONCILIACIÓN DE SALDOS AL CIERRE (A.+B.-C.-D.)","")</f>
        <v/>
      </c>
      <c r="C372" s="61"/>
      <c r="D372" s="61"/>
      <c r="E372" s="78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93"/>
      <c r="R372" s="187">
        <f>ROUND(+R364+R366-R368-R370,2)</f>
        <v>0</v>
      </c>
      <c r="S372" s="187"/>
      <c r="T372" s="187"/>
      <c r="U372" s="187"/>
      <c r="V372" s="188"/>
      <c r="W372" s="62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</row>
    <row r="373" spans="1:47" s="80" customFormat="1" ht="12" customHeight="1" thickBot="1">
      <c r="A373" s="88"/>
      <c r="B373" s="183" t="str">
        <f>IF(G363&gt;0,IF(R372=0,"CONCILIACIÓN CORRECTA","ATENCIÓN!! No se verifica la conciliación de los saldos. Verifique los importes."),"")</f>
        <v/>
      </c>
      <c r="C373" s="184"/>
      <c r="D373" s="184"/>
      <c r="E373" s="184"/>
      <c r="F373" s="184"/>
      <c r="G373" s="184"/>
      <c r="H373" s="184"/>
      <c r="I373" s="184"/>
      <c r="J373" s="184"/>
      <c r="K373" s="184"/>
      <c r="L373" s="184"/>
      <c r="M373" s="184"/>
      <c r="N373" s="184"/>
      <c r="O373" s="184"/>
      <c r="P373" s="184"/>
      <c r="Q373" s="184"/>
      <c r="R373" s="184"/>
      <c r="S373" s="184"/>
      <c r="T373" s="184"/>
      <c r="U373" s="184"/>
      <c r="V373" s="185"/>
      <c r="W373" s="8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</row>
    <row r="374" spans="1:47" s="63" customFormat="1" ht="12.75" customHeight="1" thickBot="1">
      <c r="A374" s="77">
        <f>+A363+1</f>
        <v>33</v>
      </c>
      <c r="B374" s="186"/>
      <c r="C374" s="186"/>
      <c r="D374" s="186"/>
      <c r="E374" s="186"/>
      <c r="F374" s="186"/>
      <c r="G374" s="186"/>
      <c r="H374" s="186"/>
      <c r="I374" s="186"/>
      <c r="J374" s="186"/>
      <c r="K374" s="186"/>
      <c r="L374" s="180"/>
      <c r="M374" s="180"/>
      <c r="N374" s="180"/>
      <c r="O374" s="180"/>
      <c r="P374" s="180"/>
      <c r="Q374" s="180"/>
      <c r="R374" s="180"/>
      <c r="S374" s="180"/>
      <c r="T374" s="180"/>
      <c r="U374" s="180"/>
      <c r="V374" s="180"/>
      <c r="W374" s="62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</row>
    <row r="375" spans="1:47" s="63" customFormat="1" ht="12" customHeight="1">
      <c r="A375" s="60"/>
      <c r="B375" s="81" t="str">
        <f>IF(G374&gt;0,CONCATENATE("A. SALDO SEGÚN LIBROS AL ",TEXT('Datos Grales.'!$D$8,"dd/mm/yyyy")),"")</f>
        <v/>
      </c>
      <c r="C375" s="82"/>
      <c r="D375" s="82"/>
      <c r="E375" s="83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84"/>
      <c r="R375" s="192"/>
      <c r="S375" s="192"/>
      <c r="T375" s="192"/>
      <c r="U375" s="192"/>
      <c r="V375" s="193"/>
      <c r="W375" s="62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</row>
    <row r="376" spans="1:47" s="74" customFormat="1" ht="12" customHeight="1">
      <c r="A376" s="72"/>
      <c r="B376" s="85" t="str">
        <f>IF(G374&gt;0,"(Se deberá adjuntar escaneo en formato .jpg o .pdf del folio con el último registro del periodo rendido)","")</f>
        <v/>
      </c>
      <c r="C376" s="71"/>
      <c r="D376" s="71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86"/>
      <c r="W376" s="73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</row>
    <row r="377" spans="1:47" s="63" customFormat="1" ht="12" customHeight="1">
      <c r="A377" s="60"/>
      <c r="B377" s="87" t="str">
        <f>IF(G374&gt;0,"B. PARTIDAS CONCILIATORIAS QUE SUMAN","")</f>
        <v/>
      </c>
      <c r="C377" s="61"/>
      <c r="D377" s="61"/>
      <c r="E377" s="78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93"/>
      <c r="Q377" s="93"/>
      <c r="R377" s="181"/>
      <c r="S377" s="181"/>
      <c r="T377" s="181"/>
      <c r="U377" s="181"/>
      <c r="V377" s="182"/>
      <c r="W377" s="62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</row>
    <row r="378" spans="1:47" s="74" customFormat="1" ht="12" customHeight="1">
      <c r="A378" s="72"/>
      <c r="B378" s="85" t="str">
        <f>IF(G374&gt;0,"(Se deberá adjuntar archivo .doc o .xls con detalle de conceptos y montos)","")</f>
        <v/>
      </c>
      <c r="C378" s="71"/>
      <c r="D378" s="71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86"/>
      <c r="W378" s="73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</row>
    <row r="379" spans="1:47" s="63" customFormat="1" ht="12" customHeight="1">
      <c r="A379" s="60"/>
      <c r="B379" s="87" t="str">
        <f>IF(G374&gt;0,"C. PARTIDAS CONCILIATORIAS QUE RESTAN","")</f>
        <v/>
      </c>
      <c r="C379" s="61"/>
      <c r="D379" s="61"/>
      <c r="E379" s="78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93"/>
      <c r="Q379" s="93"/>
      <c r="R379" s="181"/>
      <c r="S379" s="181"/>
      <c r="T379" s="181"/>
      <c r="U379" s="181"/>
      <c r="V379" s="182"/>
      <c r="W379" s="62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</row>
    <row r="380" spans="1:47" s="74" customFormat="1" ht="12" customHeight="1">
      <c r="A380" s="72"/>
      <c r="B380" s="85" t="str">
        <f>IF(G374&gt;0,"(Se deberá adjuntar archivo .doc o .xls con detalle de conceptos y montos)","")</f>
        <v/>
      </c>
      <c r="C380" s="71"/>
      <c r="D380" s="71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86"/>
      <c r="W380" s="73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</row>
    <row r="381" spans="1:47" s="63" customFormat="1" ht="12" customHeight="1">
      <c r="A381" s="60"/>
      <c r="B381" s="87" t="str">
        <f>IF(G374&gt;0,CONCATENATE("D. SALDO SEGÚN EXTRACTO BANCARIO AL ",TEXT('Datos Grales.'!$D$8,"dd/mm/yyyy")),"")</f>
        <v/>
      </c>
      <c r="C381" s="61"/>
      <c r="D381" s="61"/>
      <c r="E381" s="78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93"/>
      <c r="Q381" s="93"/>
      <c r="R381" s="181"/>
      <c r="S381" s="181"/>
      <c r="T381" s="181"/>
      <c r="U381" s="181"/>
      <c r="V381" s="182"/>
      <c r="W381" s="62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</row>
    <row r="382" spans="1:47" s="74" customFormat="1" ht="12" customHeight="1">
      <c r="A382" s="72"/>
      <c r="B382" s="85" t="str">
        <f>IF(G374&gt;0,"(Se deberá adjuntar escaneo en formato .jpg o .pdf de certificación o extracto bancario respectivo)","")</f>
        <v/>
      </c>
      <c r="C382" s="71"/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86"/>
      <c r="W382" s="73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</row>
    <row r="383" spans="1:47" s="63" customFormat="1" ht="12" customHeight="1">
      <c r="A383" s="60"/>
      <c r="B383" s="87" t="str">
        <f>IF(G374&gt;0,"E. CONCILIACIÓN DE SALDOS AL CIERRE (A.+B.-C.-D.)","")</f>
        <v/>
      </c>
      <c r="C383" s="61"/>
      <c r="D383" s="61"/>
      <c r="E383" s="78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93"/>
      <c r="R383" s="187">
        <f>ROUND(+R375+R377-R379-R381,2)</f>
        <v>0</v>
      </c>
      <c r="S383" s="187"/>
      <c r="T383" s="187"/>
      <c r="U383" s="187"/>
      <c r="V383" s="188"/>
      <c r="W383" s="62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</row>
    <row r="384" spans="1:47" s="80" customFormat="1" ht="12" customHeight="1" thickBot="1">
      <c r="A384" s="88"/>
      <c r="B384" s="183" t="str">
        <f>IF(G374&gt;0,IF(R383=0,"CONCILIACIÓN CORRECTA","ATENCIÓN!! No se verifica la conciliación de los saldos. Verifique los importes."),"")</f>
        <v/>
      </c>
      <c r="C384" s="184"/>
      <c r="D384" s="184"/>
      <c r="E384" s="184"/>
      <c r="F384" s="184"/>
      <c r="G384" s="184"/>
      <c r="H384" s="184"/>
      <c r="I384" s="184"/>
      <c r="J384" s="184"/>
      <c r="K384" s="184"/>
      <c r="L384" s="184"/>
      <c r="M384" s="184"/>
      <c r="N384" s="184"/>
      <c r="O384" s="184"/>
      <c r="P384" s="184"/>
      <c r="Q384" s="184"/>
      <c r="R384" s="184"/>
      <c r="S384" s="184"/>
      <c r="T384" s="184"/>
      <c r="U384" s="184"/>
      <c r="V384" s="185"/>
      <c r="W384" s="8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</row>
    <row r="385" spans="1:47" s="63" customFormat="1" ht="12.75" customHeight="1" thickBot="1">
      <c r="A385" s="77">
        <f>+A374+1</f>
        <v>34</v>
      </c>
      <c r="B385" s="186"/>
      <c r="C385" s="186"/>
      <c r="D385" s="186"/>
      <c r="E385" s="186"/>
      <c r="F385" s="186"/>
      <c r="G385" s="186"/>
      <c r="H385" s="186"/>
      <c r="I385" s="186"/>
      <c r="J385" s="186"/>
      <c r="K385" s="186"/>
      <c r="L385" s="180"/>
      <c r="M385" s="180"/>
      <c r="N385" s="180"/>
      <c r="O385" s="180"/>
      <c r="P385" s="180"/>
      <c r="Q385" s="180"/>
      <c r="R385" s="180"/>
      <c r="S385" s="180"/>
      <c r="T385" s="180"/>
      <c r="U385" s="180"/>
      <c r="V385" s="180"/>
      <c r="W385" s="62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</row>
    <row r="386" spans="1:47" s="63" customFormat="1" ht="12" customHeight="1">
      <c r="A386" s="60"/>
      <c r="B386" s="81" t="str">
        <f>IF(G385&gt;0,CONCATENATE("A. SALDO SEGÚN LIBROS AL ",TEXT('Datos Grales.'!$D$8,"dd/mm/yyyy")),"")</f>
        <v/>
      </c>
      <c r="C386" s="82"/>
      <c r="D386" s="82"/>
      <c r="E386" s="83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4"/>
      <c r="R386" s="192"/>
      <c r="S386" s="192"/>
      <c r="T386" s="192"/>
      <c r="U386" s="192"/>
      <c r="V386" s="193"/>
      <c r="W386" s="62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</row>
    <row r="387" spans="1:47" s="74" customFormat="1" ht="12" customHeight="1">
      <c r="A387" s="72"/>
      <c r="B387" s="85" t="str">
        <f>IF(G385&gt;0,"(Se deberá adjuntar escaneo en formato .jpg o .pdf del folio con el último registro del periodo rendido)","")</f>
        <v/>
      </c>
      <c r="C387" s="71"/>
      <c r="D387" s="71"/>
      <c r="E387" s="71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86"/>
      <c r="W387" s="73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</row>
    <row r="388" spans="1:47" s="63" customFormat="1" ht="12" customHeight="1">
      <c r="A388" s="60"/>
      <c r="B388" s="87" t="str">
        <f>IF(G385&gt;0,"B. PARTIDAS CONCILIATORIAS QUE SUMAN","")</f>
        <v/>
      </c>
      <c r="C388" s="61"/>
      <c r="D388" s="61"/>
      <c r="E388" s="78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93"/>
      <c r="Q388" s="93"/>
      <c r="R388" s="181"/>
      <c r="S388" s="181"/>
      <c r="T388" s="181"/>
      <c r="U388" s="181"/>
      <c r="V388" s="182"/>
      <c r="W388" s="62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</row>
    <row r="389" spans="1:47" s="74" customFormat="1" ht="12" customHeight="1">
      <c r="A389" s="72"/>
      <c r="B389" s="85" t="str">
        <f>IF(G385&gt;0,"(Se deberá adjuntar archivo .doc o .xls con detalle de conceptos y montos)","")</f>
        <v/>
      </c>
      <c r="C389" s="71"/>
      <c r="D389" s="71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71"/>
      <c r="V389" s="86"/>
      <c r="W389" s="73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</row>
    <row r="390" spans="1:47" s="63" customFormat="1" ht="12" customHeight="1">
      <c r="A390" s="60"/>
      <c r="B390" s="87" t="str">
        <f>IF(G385&gt;0,"C. PARTIDAS CONCILIATORIAS QUE RESTAN","")</f>
        <v/>
      </c>
      <c r="C390" s="61"/>
      <c r="D390" s="61"/>
      <c r="E390" s="78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93"/>
      <c r="Q390" s="93"/>
      <c r="R390" s="181"/>
      <c r="S390" s="181"/>
      <c r="T390" s="181"/>
      <c r="U390" s="181"/>
      <c r="V390" s="182"/>
      <c r="W390" s="62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</row>
    <row r="391" spans="1:47" s="74" customFormat="1" ht="12" customHeight="1">
      <c r="A391" s="72"/>
      <c r="B391" s="85" t="str">
        <f>IF(G385&gt;0,"(Se deberá adjuntar archivo .doc o .xls con detalle de conceptos y montos)","")</f>
        <v/>
      </c>
      <c r="C391" s="71"/>
      <c r="D391" s="71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1"/>
      <c r="R391" s="71"/>
      <c r="S391" s="71"/>
      <c r="T391" s="71"/>
      <c r="U391" s="71"/>
      <c r="V391" s="86"/>
      <c r="W391" s="73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</row>
    <row r="392" spans="1:47" s="63" customFormat="1" ht="12" customHeight="1">
      <c r="A392" s="60"/>
      <c r="B392" s="87" t="str">
        <f>IF(G385&gt;0,CONCATENATE("D. SALDO SEGÚN EXTRACTO BANCARIO AL ",TEXT('Datos Grales.'!$D$8,"dd/mm/yyyy")),"")</f>
        <v/>
      </c>
      <c r="C392" s="61"/>
      <c r="D392" s="61"/>
      <c r="E392" s="78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93"/>
      <c r="Q392" s="93"/>
      <c r="R392" s="181"/>
      <c r="S392" s="181"/>
      <c r="T392" s="181"/>
      <c r="U392" s="181"/>
      <c r="V392" s="182"/>
      <c r="W392" s="62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</row>
    <row r="393" spans="1:47" s="74" customFormat="1" ht="12" customHeight="1">
      <c r="A393" s="72"/>
      <c r="B393" s="85" t="str">
        <f>IF(G385&gt;0,"(Se deberá adjuntar escaneo en formato .jpg o .pdf de certificación o extracto bancario respectivo)","")</f>
        <v/>
      </c>
      <c r="C393" s="71"/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71"/>
      <c r="V393" s="86"/>
      <c r="W393" s="73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</row>
    <row r="394" spans="1:47" s="63" customFormat="1" ht="12" customHeight="1">
      <c r="A394" s="60"/>
      <c r="B394" s="87" t="str">
        <f>IF(G385&gt;0,"E. CONCILIACIÓN DE SALDOS AL CIERRE (A.+B.-C.-D.)","")</f>
        <v/>
      </c>
      <c r="C394" s="61"/>
      <c r="D394" s="61"/>
      <c r="E394" s="78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93"/>
      <c r="R394" s="187">
        <f>ROUND(+R386+R388-R390-R392,2)</f>
        <v>0</v>
      </c>
      <c r="S394" s="187"/>
      <c r="T394" s="187"/>
      <c r="U394" s="187"/>
      <c r="V394" s="188"/>
      <c r="W394" s="62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</row>
    <row r="395" spans="1:47" s="80" customFormat="1" ht="12" customHeight="1" thickBot="1">
      <c r="A395" s="88"/>
      <c r="B395" s="183" t="str">
        <f>IF(G385&gt;0,IF(R394=0,"CONCILIACIÓN CORRECTA","ATENCIÓN!! No se verifica la conciliación de los saldos. Verifique los importes."),"")</f>
        <v/>
      </c>
      <c r="C395" s="184"/>
      <c r="D395" s="184"/>
      <c r="E395" s="184"/>
      <c r="F395" s="184"/>
      <c r="G395" s="184"/>
      <c r="H395" s="184"/>
      <c r="I395" s="184"/>
      <c r="J395" s="184"/>
      <c r="K395" s="184"/>
      <c r="L395" s="184"/>
      <c r="M395" s="184"/>
      <c r="N395" s="184"/>
      <c r="O395" s="184"/>
      <c r="P395" s="184"/>
      <c r="Q395" s="184"/>
      <c r="R395" s="184"/>
      <c r="S395" s="184"/>
      <c r="T395" s="184"/>
      <c r="U395" s="184"/>
      <c r="V395" s="185"/>
      <c r="W395" s="8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</row>
    <row r="396" spans="1:47" s="80" customFormat="1" ht="12" customHeight="1" thickBot="1">
      <c r="A396" s="90"/>
      <c r="B396" s="126"/>
      <c r="C396" s="126"/>
      <c r="D396" s="126"/>
      <c r="E396" s="126"/>
      <c r="F396" s="126"/>
      <c r="G396" s="126"/>
      <c r="H396" s="126"/>
      <c r="I396" s="126"/>
      <c r="J396" s="126"/>
      <c r="K396" s="126"/>
      <c r="L396" s="126"/>
      <c r="M396" s="126"/>
      <c r="N396" s="126"/>
      <c r="O396" s="126"/>
      <c r="P396" s="126"/>
      <c r="Q396" s="126"/>
      <c r="R396" s="126"/>
      <c r="S396" s="126"/>
      <c r="T396" s="126"/>
      <c r="U396" s="126"/>
      <c r="V396" s="126"/>
      <c r="W396" s="9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</row>
    <row r="397" spans="1:47" s="80" customFormat="1" ht="12" customHeight="1" thickTop="1" thickBot="1">
      <c r="A397" s="127"/>
      <c r="B397" s="128"/>
      <c r="C397" s="128"/>
      <c r="D397" s="128"/>
      <c r="E397" s="128"/>
      <c r="F397" s="128"/>
      <c r="G397" s="128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8"/>
      <c r="T397" s="128"/>
      <c r="U397" s="128"/>
      <c r="V397" s="128"/>
      <c r="W397" s="12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</row>
    <row r="398" spans="1:47" s="63" customFormat="1" ht="12.75" customHeight="1" thickBot="1">
      <c r="A398" s="77">
        <f>+A385+1</f>
        <v>35</v>
      </c>
      <c r="B398" s="186"/>
      <c r="C398" s="186"/>
      <c r="D398" s="186"/>
      <c r="E398" s="186"/>
      <c r="F398" s="186"/>
      <c r="G398" s="186"/>
      <c r="H398" s="186"/>
      <c r="I398" s="186"/>
      <c r="J398" s="186"/>
      <c r="K398" s="186"/>
      <c r="L398" s="180"/>
      <c r="M398" s="180"/>
      <c r="N398" s="180"/>
      <c r="O398" s="180"/>
      <c r="P398" s="180"/>
      <c r="Q398" s="180"/>
      <c r="R398" s="180"/>
      <c r="S398" s="180"/>
      <c r="T398" s="180"/>
      <c r="U398" s="180"/>
      <c r="V398" s="180"/>
      <c r="W398" s="62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</row>
    <row r="399" spans="1:47" s="63" customFormat="1" ht="12" customHeight="1">
      <c r="A399" s="60"/>
      <c r="B399" s="81" t="str">
        <f>IF(G398&gt;0,CONCATENATE("A. SALDO SEGÚN LIBROS AL ",TEXT('Datos Grales.'!$D$8,"dd/mm/yyyy")),"")</f>
        <v/>
      </c>
      <c r="C399" s="82"/>
      <c r="D399" s="82"/>
      <c r="E399" s="83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84"/>
      <c r="R399" s="192"/>
      <c r="S399" s="192"/>
      <c r="T399" s="192"/>
      <c r="U399" s="192"/>
      <c r="V399" s="193"/>
      <c r="W399" s="62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</row>
    <row r="400" spans="1:47" s="74" customFormat="1" ht="12" customHeight="1">
      <c r="A400" s="72"/>
      <c r="B400" s="85" t="str">
        <f>IF(G398&gt;0,"(Se deberá adjuntar escaneo en formato .jpg o .pdf del folio con el último registro del periodo rendido)","")</f>
        <v/>
      </c>
      <c r="C400" s="71"/>
      <c r="D400" s="71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71"/>
      <c r="V400" s="86"/>
      <c r="W400" s="73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</row>
    <row r="401" spans="1:47" s="63" customFormat="1" ht="12" customHeight="1">
      <c r="A401" s="60"/>
      <c r="B401" s="87" t="str">
        <f>IF(G398&gt;0,"B. PARTIDAS CONCILIATORIAS QUE SUMAN","")</f>
        <v/>
      </c>
      <c r="C401" s="61"/>
      <c r="D401" s="61"/>
      <c r="E401" s="78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93"/>
      <c r="Q401" s="93"/>
      <c r="R401" s="181"/>
      <c r="S401" s="181"/>
      <c r="T401" s="181"/>
      <c r="U401" s="181"/>
      <c r="V401" s="182"/>
      <c r="W401" s="62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</row>
    <row r="402" spans="1:47" s="74" customFormat="1" ht="12" customHeight="1">
      <c r="A402" s="72"/>
      <c r="B402" s="85" t="str">
        <f>IF(G398&gt;0,"(Se deberá adjuntar archivo .doc o .xls con detalle de conceptos y montos)","")</f>
        <v/>
      </c>
      <c r="C402" s="71"/>
      <c r="D402" s="71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71"/>
      <c r="V402" s="86"/>
      <c r="W402" s="73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</row>
    <row r="403" spans="1:47" s="63" customFormat="1" ht="12" customHeight="1">
      <c r="A403" s="60"/>
      <c r="B403" s="87" t="str">
        <f>IF(G398&gt;0,"C. PARTIDAS CONCILIATORIAS QUE RESTAN","")</f>
        <v/>
      </c>
      <c r="C403" s="61"/>
      <c r="D403" s="61"/>
      <c r="E403" s="78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93"/>
      <c r="Q403" s="93"/>
      <c r="R403" s="181"/>
      <c r="S403" s="181"/>
      <c r="T403" s="181"/>
      <c r="U403" s="181"/>
      <c r="V403" s="182"/>
      <c r="W403" s="62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</row>
    <row r="404" spans="1:47" s="74" customFormat="1" ht="12" customHeight="1">
      <c r="A404" s="72"/>
      <c r="B404" s="85" t="str">
        <f>IF(G398&gt;0,"(Se deberá adjuntar archivo .doc o .xls con detalle de conceptos y montos)","")</f>
        <v/>
      </c>
      <c r="C404" s="71"/>
      <c r="D404" s="71"/>
      <c r="E404" s="71"/>
      <c r="F404" s="71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1"/>
      <c r="R404" s="71"/>
      <c r="S404" s="71"/>
      <c r="T404" s="71"/>
      <c r="U404" s="71"/>
      <c r="V404" s="86"/>
      <c r="W404" s="73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</row>
    <row r="405" spans="1:47" s="63" customFormat="1" ht="12" customHeight="1">
      <c r="A405" s="60"/>
      <c r="B405" s="87" t="str">
        <f>IF(G398&gt;0,CONCATENATE("D. SALDO SEGÚN EXTRACTO BANCARIO AL ",TEXT('Datos Grales.'!$D$8,"dd/mm/yyyy")),"")</f>
        <v/>
      </c>
      <c r="C405" s="61"/>
      <c r="D405" s="61"/>
      <c r="E405" s="78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93"/>
      <c r="Q405" s="93"/>
      <c r="R405" s="181"/>
      <c r="S405" s="181"/>
      <c r="T405" s="181"/>
      <c r="U405" s="181"/>
      <c r="V405" s="182"/>
      <c r="W405" s="62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</row>
    <row r="406" spans="1:47" s="74" customFormat="1" ht="12" customHeight="1">
      <c r="A406" s="72"/>
      <c r="B406" s="85" t="str">
        <f>IF(G398&gt;0,"(Se deberá adjuntar escaneo en formato .jpg o .pdf de certificación o extracto bancario respectivo)","")</f>
        <v/>
      </c>
      <c r="C406" s="71"/>
      <c r="D406" s="71"/>
      <c r="E406" s="71"/>
      <c r="F406" s="71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71"/>
      <c r="V406" s="86"/>
      <c r="W406" s="73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</row>
    <row r="407" spans="1:47" s="63" customFormat="1" ht="12" customHeight="1">
      <c r="A407" s="60"/>
      <c r="B407" s="87" t="str">
        <f>IF(G398&gt;0,"E. CONCILIACIÓN DE SALDOS AL CIERRE (A.+B.-C.-D.)","")</f>
        <v/>
      </c>
      <c r="C407" s="61"/>
      <c r="D407" s="61"/>
      <c r="E407" s="78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93"/>
      <c r="R407" s="187">
        <f>ROUND(+R399+R401-R403-R405,2)</f>
        <v>0</v>
      </c>
      <c r="S407" s="187"/>
      <c r="T407" s="187"/>
      <c r="U407" s="187"/>
      <c r="V407" s="188"/>
      <c r="W407" s="62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</row>
    <row r="408" spans="1:47" s="80" customFormat="1" ht="12" customHeight="1" thickBot="1">
      <c r="A408" s="88"/>
      <c r="B408" s="183" t="str">
        <f>IF(G398&gt;0,IF(R407=0,"CONCILIACIÓN CORRECTA","ATENCIÓN!! No se verifica la conciliación de los saldos. Verifique los importes."),"")</f>
        <v/>
      </c>
      <c r="C408" s="184"/>
      <c r="D408" s="184"/>
      <c r="E408" s="184"/>
      <c r="F408" s="184"/>
      <c r="G408" s="184"/>
      <c r="H408" s="184"/>
      <c r="I408" s="184"/>
      <c r="J408" s="184"/>
      <c r="K408" s="184"/>
      <c r="L408" s="184"/>
      <c r="M408" s="184"/>
      <c r="N408" s="184"/>
      <c r="O408" s="184"/>
      <c r="P408" s="184"/>
      <c r="Q408" s="184"/>
      <c r="R408" s="184"/>
      <c r="S408" s="184"/>
      <c r="T408" s="184"/>
      <c r="U408" s="184"/>
      <c r="V408" s="185"/>
      <c r="W408" s="8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</row>
    <row r="409" spans="1:47" s="63" customFormat="1" ht="12.75" customHeight="1" thickBot="1">
      <c r="A409" s="77">
        <f>+A398+1</f>
        <v>36</v>
      </c>
      <c r="B409" s="186"/>
      <c r="C409" s="186"/>
      <c r="D409" s="186"/>
      <c r="E409" s="186"/>
      <c r="F409" s="186"/>
      <c r="G409" s="186"/>
      <c r="H409" s="186"/>
      <c r="I409" s="186"/>
      <c r="J409" s="186"/>
      <c r="K409" s="186"/>
      <c r="L409" s="180"/>
      <c r="M409" s="180"/>
      <c r="N409" s="180"/>
      <c r="O409" s="180"/>
      <c r="P409" s="180"/>
      <c r="Q409" s="180"/>
      <c r="R409" s="180"/>
      <c r="S409" s="180"/>
      <c r="T409" s="180"/>
      <c r="U409" s="180"/>
      <c r="V409" s="180"/>
      <c r="W409" s="62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</row>
    <row r="410" spans="1:47" s="63" customFormat="1" ht="12" customHeight="1">
      <c r="A410" s="60"/>
      <c r="B410" s="81" t="str">
        <f>IF(G409&gt;0,CONCATENATE("A. SALDO SEGÚN LIBROS AL ",TEXT('Datos Grales.'!$D$8,"dd/mm/yyyy")),"")</f>
        <v/>
      </c>
      <c r="C410" s="82"/>
      <c r="D410" s="82"/>
      <c r="E410" s="83"/>
      <c r="F410" s="82"/>
      <c r="G410" s="82"/>
      <c r="H410" s="82"/>
      <c r="I410" s="82"/>
      <c r="J410" s="82"/>
      <c r="K410" s="82"/>
      <c r="L410" s="82"/>
      <c r="M410" s="82"/>
      <c r="N410" s="82"/>
      <c r="O410" s="82"/>
      <c r="P410" s="82"/>
      <c r="Q410" s="84"/>
      <c r="R410" s="192"/>
      <c r="S410" s="192"/>
      <c r="T410" s="192"/>
      <c r="U410" s="192"/>
      <c r="V410" s="193"/>
      <c r="W410" s="62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</row>
    <row r="411" spans="1:47" s="74" customFormat="1" ht="12" customHeight="1">
      <c r="A411" s="72"/>
      <c r="B411" s="85" t="str">
        <f>IF(G409&gt;0,"(Se deberá adjuntar escaneo en formato .jpg o .pdf del folio con el último registro del periodo rendido)","")</f>
        <v/>
      </c>
      <c r="C411" s="71"/>
      <c r="D411" s="71"/>
      <c r="E411" s="71"/>
      <c r="F411" s="71"/>
      <c r="G411" s="71"/>
      <c r="H411" s="71"/>
      <c r="I411" s="71"/>
      <c r="J411" s="71"/>
      <c r="K411" s="71"/>
      <c r="L411" s="71"/>
      <c r="M411" s="71"/>
      <c r="N411" s="71"/>
      <c r="O411" s="71"/>
      <c r="P411" s="71"/>
      <c r="Q411" s="71"/>
      <c r="R411" s="71"/>
      <c r="S411" s="71"/>
      <c r="T411" s="71"/>
      <c r="U411" s="71"/>
      <c r="V411" s="86"/>
      <c r="W411" s="73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</row>
    <row r="412" spans="1:47" s="63" customFormat="1" ht="12" customHeight="1">
      <c r="A412" s="60"/>
      <c r="B412" s="87" t="str">
        <f>IF(G409&gt;0,"B. PARTIDAS CONCILIATORIAS QUE SUMAN","")</f>
        <v/>
      </c>
      <c r="C412" s="61"/>
      <c r="D412" s="61"/>
      <c r="E412" s="78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93"/>
      <c r="Q412" s="93"/>
      <c r="R412" s="181"/>
      <c r="S412" s="181"/>
      <c r="T412" s="181"/>
      <c r="U412" s="181"/>
      <c r="V412" s="182"/>
      <c r="W412" s="62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</row>
    <row r="413" spans="1:47" s="74" customFormat="1" ht="12" customHeight="1">
      <c r="A413" s="72"/>
      <c r="B413" s="85" t="str">
        <f>IF(G409&gt;0,"(Se deberá adjuntar archivo .doc o .xls con detalle de conceptos y montos)","")</f>
        <v/>
      </c>
      <c r="C413" s="71"/>
      <c r="D413" s="71"/>
      <c r="E413" s="71"/>
      <c r="F413" s="71"/>
      <c r="G413" s="71"/>
      <c r="H413" s="71"/>
      <c r="I413" s="71"/>
      <c r="J413" s="71"/>
      <c r="K413" s="71"/>
      <c r="L413" s="71"/>
      <c r="M413" s="71"/>
      <c r="N413" s="71"/>
      <c r="O413" s="71"/>
      <c r="P413" s="71"/>
      <c r="Q413" s="71"/>
      <c r="R413" s="71"/>
      <c r="S413" s="71"/>
      <c r="T413" s="71"/>
      <c r="U413" s="71"/>
      <c r="V413" s="86"/>
      <c r="W413" s="73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</row>
    <row r="414" spans="1:47" s="63" customFormat="1" ht="12" customHeight="1">
      <c r="A414" s="60"/>
      <c r="B414" s="87" t="str">
        <f>IF(G409&gt;0,"C. PARTIDAS CONCILIATORIAS QUE RESTAN","")</f>
        <v/>
      </c>
      <c r="C414" s="61"/>
      <c r="D414" s="61"/>
      <c r="E414" s="78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93"/>
      <c r="Q414" s="93"/>
      <c r="R414" s="181"/>
      <c r="S414" s="181"/>
      <c r="T414" s="181"/>
      <c r="U414" s="181"/>
      <c r="V414" s="182"/>
      <c r="W414" s="62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</row>
    <row r="415" spans="1:47" s="74" customFormat="1" ht="12" customHeight="1">
      <c r="A415" s="72"/>
      <c r="B415" s="85" t="str">
        <f>IF(G409&gt;0,"(Se deberá adjuntar archivo .doc o .xls con detalle de conceptos y montos)","")</f>
        <v/>
      </c>
      <c r="C415" s="71"/>
      <c r="D415" s="71"/>
      <c r="E415" s="71"/>
      <c r="F415" s="71"/>
      <c r="G415" s="71"/>
      <c r="H415" s="71"/>
      <c r="I415" s="71"/>
      <c r="J415" s="71"/>
      <c r="K415" s="71"/>
      <c r="L415" s="71"/>
      <c r="M415" s="71"/>
      <c r="N415" s="71"/>
      <c r="O415" s="71"/>
      <c r="P415" s="71"/>
      <c r="Q415" s="71"/>
      <c r="R415" s="71"/>
      <c r="S415" s="71"/>
      <c r="T415" s="71"/>
      <c r="U415" s="71"/>
      <c r="V415" s="86"/>
      <c r="W415" s="73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</row>
    <row r="416" spans="1:47" s="63" customFormat="1" ht="12" customHeight="1">
      <c r="A416" s="60"/>
      <c r="B416" s="87" t="str">
        <f>IF(G409&gt;0,CONCATENATE("D. SALDO SEGÚN EXTRACTO BANCARIO AL ",TEXT('Datos Grales.'!$D$8,"dd/mm/yyyy")),"")</f>
        <v/>
      </c>
      <c r="C416" s="61"/>
      <c r="D416" s="61"/>
      <c r="E416" s="78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93"/>
      <c r="Q416" s="93"/>
      <c r="R416" s="181"/>
      <c r="S416" s="181"/>
      <c r="T416" s="181"/>
      <c r="U416" s="181"/>
      <c r="V416" s="182"/>
      <c r="W416" s="62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</row>
    <row r="417" spans="1:47" s="74" customFormat="1" ht="12" customHeight="1">
      <c r="A417" s="72"/>
      <c r="B417" s="85" t="str">
        <f>IF(G409&gt;0,"(Se deberá adjuntar escaneo en formato .jpg o .pdf de certificación o extracto bancario respectivo)","")</f>
        <v/>
      </c>
      <c r="C417" s="71"/>
      <c r="D417" s="71"/>
      <c r="E417" s="71"/>
      <c r="F417" s="71"/>
      <c r="G417" s="71"/>
      <c r="H417" s="71"/>
      <c r="I417" s="71"/>
      <c r="J417" s="71"/>
      <c r="K417" s="71"/>
      <c r="L417" s="71"/>
      <c r="M417" s="71"/>
      <c r="N417" s="71"/>
      <c r="O417" s="71"/>
      <c r="P417" s="71"/>
      <c r="Q417" s="71"/>
      <c r="R417" s="71"/>
      <c r="S417" s="71"/>
      <c r="T417" s="71"/>
      <c r="U417" s="71"/>
      <c r="V417" s="86"/>
      <c r="W417" s="73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</row>
    <row r="418" spans="1:47" s="63" customFormat="1" ht="12" customHeight="1">
      <c r="A418" s="60"/>
      <c r="B418" s="87" t="str">
        <f>IF(G409&gt;0,"E. CONCILIACIÓN DE SALDOS AL CIERRE (A.+B.-C.-D.)","")</f>
        <v/>
      </c>
      <c r="C418" s="61"/>
      <c r="D418" s="61"/>
      <c r="E418" s="78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93"/>
      <c r="R418" s="187">
        <f>ROUND(+R410+R412-R414-R416,2)</f>
        <v>0</v>
      </c>
      <c r="S418" s="187"/>
      <c r="T418" s="187"/>
      <c r="U418" s="187"/>
      <c r="V418" s="188"/>
      <c r="W418" s="62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</row>
    <row r="419" spans="1:47" s="80" customFormat="1" ht="12" customHeight="1" thickBot="1">
      <c r="A419" s="88"/>
      <c r="B419" s="183" t="str">
        <f>IF(G409&gt;0,IF(R418=0,"CONCILIACIÓN CORRECTA","ATENCIÓN!! No se verifica la conciliación de los saldos. Verifique los importes."),"")</f>
        <v/>
      </c>
      <c r="C419" s="184"/>
      <c r="D419" s="184"/>
      <c r="E419" s="184"/>
      <c r="F419" s="184"/>
      <c r="G419" s="184"/>
      <c r="H419" s="184"/>
      <c r="I419" s="184"/>
      <c r="J419" s="184"/>
      <c r="K419" s="184"/>
      <c r="L419" s="184"/>
      <c r="M419" s="184"/>
      <c r="N419" s="184"/>
      <c r="O419" s="184"/>
      <c r="P419" s="184"/>
      <c r="Q419" s="184"/>
      <c r="R419" s="184"/>
      <c r="S419" s="184"/>
      <c r="T419" s="184"/>
      <c r="U419" s="184"/>
      <c r="V419" s="185"/>
      <c r="W419" s="8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</row>
    <row r="420" spans="1:47" s="63" customFormat="1" ht="12.75" customHeight="1" thickBot="1">
      <c r="A420" s="77">
        <f>+A409+1</f>
        <v>37</v>
      </c>
      <c r="B420" s="186"/>
      <c r="C420" s="186"/>
      <c r="D420" s="186"/>
      <c r="E420" s="186"/>
      <c r="F420" s="186"/>
      <c r="G420" s="186"/>
      <c r="H420" s="186"/>
      <c r="I420" s="186"/>
      <c r="J420" s="186"/>
      <c r="K420" s="186"/>
      <c r="L420" s="180"/>
      <c r="M420" s="180"/>
      <c r="N420" s="180"/>
      <c r="O420" s="180"/>
      <c r="P420" s="180"/>
      <c r="Q420" s="180"/>
      <c r="R420" s="180"/>
      <c r="S420" s="180"/>
      <c r="T420" s="180"/>
      <c r="U420" s="180"/>
      <c r="V420" s="180"/>
      <c r="W420" s="62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</row>
    <row r="421" spans="1:47" s="63" customFormat="1" ht="12" customHeight="1">
      <c r="A421" s="60"/>
      <c r="B421" s="81" t="str">
        <f>IF(G420&gt;0,CONCATENATE("A. SALDO SEGÚN LIBROS AL ",TEXT('Datos Grales.'!$D$8,"dd/mm/yyyy")),"")</f>
        <v/>
      </c>
      <c r="C421" s="82"/>
      <c r="D421" s="82"/>
      <c r="E421" s="83"/>
      <c r="F421" s="82"/>
      <c r="G421" s="82"/>
      <c r="H421" s="82"/>
      <c r="I421" s="82"/>
      <c r="J421" s="82"/>
      <c r="K421" s="82"/>
      <c r="L421" s="82"/>
      <c r="M421" s="82"/>
      <c r="N421" s="82"/>
      <c r="O421" s="82"/>
      <c r="P421" s="82"/>
      <c r="Q421" s="84"/>
      <c r="R421" s="192"/>
      <c r="S421" s="192"/>
      <c r="T421" s="192"/>
      <c r="U421" s="192"/>
      <c r="V421" s="193"/>
      <c r="W421" s="62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</row>
    <row r="422" spans="1:47" s="74" customFormat="1" ht="12" customHeight="1">
      <c r="A422" s="72"/>
      <c r="B422" s="85" t="str">
        <f>IF(G420&gt;0,"(Se deberá adjuntar escaneo en formato .jpg o .pdf del folio con el último registro del periodo rendido)","")</f>
        <v/>
      </c>
      <c r="C422" s="71"/>
      <c r="D422" s="71"/>
      <c r="E422" s="71"/>
      <c r="F422" s="71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71"/>
      <c r="V422" s="86"/>
      <c r="W422" s="73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</row>
    <row r="423" spans="1:47" s="63" customFormat="1" ht="12" customHeight="1">
      <c r="A423" s="60"/>
      <c r="B423" s="87" t="str">
        <f>IF(G420&gt;0,"B. PARTIDAS CONCILIATORIAS QUE SUMAN","")</f>
        <v/>
      </c>
      <c r="C423" s="61"/>
      <c r="D423" s="61"/>
      <c r="E423" s="78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93"/>
      <c r="Q423" s="93"/>
      <c r="R423" s="181"/>
      <c r="S423" s="181"/>
      <c r="T423" s="181"/>
      <c r="U423" s="181"/>
      <c r="V423" s="182"/>
      <c r="W423" s="62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</row>
    <row r="424" spans="1:47" s="74" customFormat="1" ht="12" customHeight="1">
      <c r="A424" s="72"/>
      <c r="B424" s="85" t="str">
        <f>IF(G420&gt;0,"(Se deberá adjuntar archivo .doc o .xls con detalle de conceptos y montos)","")</f>
        <v/>
      </c>
      <c r="C424" s="71"/>
      <c r="D424" s="71"/>
      <c r="E424" s="71"/>
      <c r="F424" s="71"/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1"/>
      <c r="R424" s="71"/>
      <c r="S424" s="71"/>
      <c r="T424" s="71"/>
      <c r="U424" s="71"/>
      <c r="V424" s="86"/>
      <c r="W424" s="73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</row>
    <row r="425" spans="1:47" s="63" customFormat="1" ht="12" customHeight="1">
      <c r="A425" s="60"/>
      <c r="B425" s="87" t="str">
        <f>IF(G420&gt;0,"C. PARTIDAS CONCILIATORIAS QUE RESTAN","")</f>
        <v/>
      </c>
      <c r="C425" s="61"/>
      <c r="D425" s="61"/>
      <c r="E425" s="78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93"/>
      <c r="Q425" s="93"/>
      <c r="R425" s="181"/>
      <c r="S425" s="181"/>
      <c r="T425" s="181"/>
      <c r="U425" s="181"/>
      <c r="V425" s="182"/>
      <c r="W425" s="62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</row>
    <row r="426" spans="1:47" s="74" customFormat="1" ht="12" customHeight="1">
      <c r="A426" s="72"/>
      <c r="B426" s="85" t="str">
        <f>IF(G420&gt;0,"(Se deberá adjuntar archivo .doc o .xls con detalle de conceptos y montos)","")</f>
        <v/>
      </c>
      <c r="C426" s="71"/>
      <c r="D426" s="71"/>
      <c r="E426" s="71"/>
      <c r="F426" s="71"/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/>
      <c r="V426" s="86"/>
      <c r="W426" s="73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</row>
    <row r="427" spans="1:47" s="63" customFormat="1" ht="12" customHeight="1">
      <c r="A427" s="60"/>
      <c r="B427" s="87" t="str">
        <f>IF(G420&gt;0,CONCATENATE("D. SALDO SEGÚN EXTRACTO BANCARIO AL ",TEXT('Datos Grales.'!$D$8,"dd/mm/yyyy")),"")</f>
        <v/>
      </c>
      <c r="C427" s="61"/>
      <c r="D427" s="61"/>
      <c r="E427" s="78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93"/>
      <c r="Q427" s="93"/>
      <c r="R427" s="181"/>
      <c r="S427" s="181"/>
      <c r="T427" s="181"/>
      <c r="U427" s="181"/>
      <c r="V427" s="182"/>
      <c r="W427" s="62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</row>
    <row r="428" spans="1:47" s="74" customFormat="1" ht="12" customHeight="1">
      <c r="A428" s="72"/>
      <c r="B428" s="85" t="str">
        <f>IF(G420&gt;0,"(Se deberá adjuntar escaneo en formato .jpg o .pdf de certificación o extracto bancario respectivo)","")</f>
        <v/>
      </c>
      <c r="C428" s="71"/>
      <c r="D428" s="71"/>
      <c r="E428" s="71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/>
      <c r="V428" s="86"/>
      <c r="W428" s="73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</row>
    <row r="429" spans="1:47" s="63" customFormat="1" ht="12" customHeight="1">
      <c r="A429" s="60"/>
      <c r="B429" s="87" t="str">
        <f>IF(G420&gt;0,"E. CONCILIACIÓN DE SALDOS AL CIERRE (A.+B.-C.-D.)","")</f>
        <v/>
      </c>
      <c r="C429" s="61"/>
      <c r="D429" s="61"/>
      <c r="E429" s="78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93"/>
      <c r="R429" s="187">
        <f>ROUND(+R421+R423-R425-R427,2)</f>
        <v>0</v>
      </c>
      <c r="S429" s="187"/>
      <c r="T429" s="187"/>
      <c r="U429" s="187"/>
      <c r="V429" s="188"/>
      <c r="W429" s="62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</row>
    <row r="430" spans="1:47" s="80" customFormat="1" ht="12" customHeight="1" thickBot="1">
      <c r="A430" s="88"/>
      <c r="B430" s="183" t="str">
        <f>IF(G420&gt;0,IF(R429=0,"CONCILIACIÓN CORRECTA","ATENCIÓN!! No se verifica la conciliación de los saldos. Verifique los importes."),"")</f>
        <v/>
      </c>
      <c r="C430" s="184"/>
      <c r="D430" s="184"/>
      <c r="E430" s="184"/>
      <c r="F430" s="184"/>
      <c r="G430" s="184"/>
      <c r="H430" s="184"/>
      <c r="I430" s="184"/>
      <c r="J430" s="184"/>
      <c r="K430" s="184"/>
      <c r="L430" s="184"/>
      <c r="M430" s="184"/>
      <c r="N430" s="184"/>
      <c r="O430" s="184"/>
      <c r="P430" s="184"/>
      <c r="Q430" s="184"/>
      <c r="R430" s="184"/>
      <c r="S430" s="184"/>
      <c r="T430" s="184"/>
      <c r="U430" s="184"/>
      <c r="V430" s="185"/>
      <c r="W430" s="8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</row>
    <row r="431" spans="1:47" s="63" customFormat="1" ht="12.75" customHeight="1" thickBot="1">
      <c r="A431" s="77">
        <f>+A420+1</f>
        <v>38</v>
      </c>
      <c r="B431" s="186"/>
      <c r="C431" s="186"/>
      <c r="D431" s="186"/>
      <c r="E431" s="186"/>
      <c r="F431" s="186"/>
      <c r="G431" s="186"/>
      <c r="H431" s="186"/>
      <c r="I431" s="186"/>
      <c r="J431" s="186"/>
      <c r="K431" s="186"/>
      <c r="L431" s="180"/>
      <c r="M431" s="180"/>
      <c r="N431" s="180"/>
      <c r="O431" s="180"/>
      <c r="P431" s="180"/>
      <c r="Q431" s="180"/>
      <c r="R431" s="180"/>
      <c r="S431" s="180"/>
      <c r="T431" s="180"/>
      <c r="U431" s="180"/>
      <c r="V431" s="180"/>
      <c r="W431" s="62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</row>
    <row r="432" spans="1:47" s="63" customFormat="1" ht="12" customHeight="1">
      <c r="A432" s="60"/>
      <c r="B432" s="81" t="str">
        <f>IF(G431&gt;0,CONCATENATE("A. SALDO SEGÚN LIBROS AL ",TEXT('Datos Grales.'!$D$8,"dd/mm/yyyy")),"")</f>
        <v/>
      </c>
      <c r="C432" s="82"/>
      <c r="D432" s="82"/>
      <c r="E432" s="83"/>
      <c r="F432" s="82"/>
      <c r="G432" s="82"/>
      <c r="H432" s="82"/>
      <c r="I432" s="82"/>
      <c r="J432" s="82"/>
      <c r="K432" s="82"/>
      <c r="L432" s="82"/>
      <c r="M432" s="82"/>
      <c r="N432" s="82"/>
      <c r="O432" s="82"/>
      <c r="P432" s="82"/>
      <c r="Q432" s="84"/>
      <c r="R432" s="192"/>
      <c r="S432" s="192"/>
      <c r="T432" s="192"/>
      <c r="U432" s="192"/>
      <c r="V432" s="193"/>
      <c r="W432" s="62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</row>
    <row r="433" spans="1:47" s="74" customFormat="1" ht="12" customHeight="1">
      <c r="A433" s="72"/>
      <c r="B433" s="85" t="str">
        <f>IF(G431&gt;0,"(Se deberá adjuntar escaneo en formato .jpg o .pdf del folio con el último registro del periodo rendido)","")</f>
        <v/>
      </c>
      <c r="C433" s="71"/>
      <c r="D433" s="71"/>
      <c r="E433" s="71"/>
      <c r="F433" s="71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1"/>
      <c r="R433" s="71"/>
      <c r="S433" s="71"/>
      <c r="T433" s="71"/>
      <c r="U433" s="71"/>
      <c r="V433" s="86"/>
      <c r="W433" s="73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</row>
    <row r="434" spans="1:47" s="63" customFormat="1" ht="12" customHeight="1">
      <c r="A434" s="60"/>
      <c r="B434" s="87" t="str">
        <f>IF(G431&gt;0,"B. PARTIDAS CONCILIATORIAS QUE SUMAN","")</f>
        <v/>
      </c>
      <c r="C434" s="61"/>
      <c r="D434" s="61"/>
      <c r="E434" s="78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93"/>
      <c r="Q434" s="93"/>
      <c r="R434" s="181"/>
      <c r="S434" s="181"/>
      <c r="T434" s="181"/>
      <c r="U434" s="181"/>
      <c r="V434" s="182"/>
      <c r="W434" s="62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</row>
    <row r="435" spans="1:47" s="74" customFormat="1" ht="12" customHeight="1">
      <c r="A435" s="72"/>
      <c r="B435" s="85" t="str">
        <f>IF(G431&gt;0,"(Se deberá adjuntar archivo .doc o .xls con detalle de conceptos y montos)","")</f>
        <v/>
      </c>
      <c r="C435" s="71"/>
      <c r="D435" s="71"/>
      <c r="E435" s="71"/>
      <c r="F435" s="71"/>
      <c r="G435" s="71"/>
      <c r="H435" s="71"/>
      <c r="I435" s="71"/>
      <c r="J435" s="71"/>
      <c r="K435" s="71"/>
      <c r="L435" s="71"/>
      <c r="M435" s="71"/>
      <c r="N435" s="71"/>
      <c r="O435" s="71"/>
      <c r="P435" s="71"/>
      <c r="Q435" s="71"/>
      <c r="R435" s="71"/>
      <c r="S435" s="71"/>
      <c r="T435" s="71"/>
      <c r="U435" s="71"/>
      <c r="V435" s="86"/>
      <c r="W435" s="73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</row>
    <row r="436" spans="1:47" s="63" customFormat="1" ht="12" customHeight="1">
      <c r="A436" s="60"/>
      <c r="B436" s="87" t="str">
        <f>IF(G431&gt;0,"C. PARTIDAS CONCILIATORIAS QUE RESTAN","")</f>
        <v/>
      </c>
      <c r="C436" s="61"/>
      <c r="D436" s="61"/>
      <c r="E436" s="78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93"/>
      <c r="Q436" s="93"/>
      <c r="R436" s="181"/>
      <c r="S436" s="181"/>
      <c r="T436" s="181"/>
      <c r="U436" s="181"/>
      <c r="V436" s="182"/>
      <c r="W436" s="62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</row>
    <row r="437" spans="1:47" s="74" customFormat="1" ht="12" customHeight="1">
      <c r="A437" s="72"/>
      <c r="B437" s="85" t="str">
        <f>IF(G431&gt;0,"(Se deberá adjuntar archivo .doc o .xls con detalle de conceptos y montos)","")</f>
        <v/>
      </c>
      <c r="C437" s="71"/>
      <c r="D437" s="71"/>
      <c r="E437" s="71"/>
      <c r="F437" s="71"/>
      <c r="G437" s="71"/>
      <c r="H437" s="71"/>
      <c r="I437" s="71"/>
      <c r="J437" s="71"/>
      <c r="K437" s="71"/>
      <c r="L437" s="71"/>
      <c r="M437" s="71"/>
      <c r="N437" s="71"/>
      <c r="O437" s="71"/>
      <c r="P437" s="71"/>
      <c r="Q437" s="71"/>
      <c r="R437" s="71"/>
      <c r="S437" s="71"/>
      <c r="T437" s="71"/>
      <c r="U437" s="71"/>
      <c r="V437" s="86"/>
      <c r="W437" s="73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</row>
    <row r="438" spans="1:47" s="63" customFormat="1" ht="12" customHeight="1">
      <c r="A438" s="60"/>
      <c r="B438" s="87" t="str">
        <f>IF(G431&gt;0,CONCATENATE("D. SALDO SEGÚN EXTRACTO BANCARIO AL ",TEXT('Datos Grales.'!$D$8,"dd/mm/yyyy")),"")</f>
        <v/>
      </c>
      <c r="C438" s="61"/>
      <c r="D438" s="61"/>
      <c r="E438" s="78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93"/>
      <c r="Q438" s="93"/>
      <c r="R438" s="181"/>
      <c r="S438" s="181"/>
      <c r="T438" s="181"/>
      <c r="U438" s="181"/>
      <c r="V438" s="182"/>
      <c r="W438" s="62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</row>
    <row r="439" spans="1:47" s="74" customFormat="1" ht="12" customHeight="1">
      <c r="A439" s="72"/>
      <c r="B439" s="85" t="str">
        <f>IF(G431&gt;0,"(Se deberá adjuntar escaneo en formato .jpg o .pdf de certificación o extracto bancario respectivo)","")</f>
        <v/>
      </c>
      <c r="C439" s="71"/>
      <c r="D439" s="71"/>
      <c r="E439" s="71"/>
      <c r="F439" s="71"/>
      <c r="G439" s="71"/>
      <c r="H439" s="71"/>
      <c r="I439" s="71"/>
      <c r="J439" s="71"/>
      <c r="K439" s="71"/>
      <c r="L439" s="71"/>
      <c r="M439" s="71"/>
      <c r="N439" s="71"/>
      <c r="O439" s="71"/>
      <c r="P439" s="71"/>
      <c r="Q439" s="71"/>
      <c r="R439" s="71"/>
      <c r="S439" s="71"/>
      <c r="T439" s="71"/>
      <c r="U439" s="71"/>
      <c r="V439" s="86"/>
      <c r="W439" s="73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</row>
    <row r="440" spans="1:47" s="63" customFormat="1" ht="12" customHeight="1">
      <c r="A440" s="60"/>
      <c r="B440" s="87" t="str">
        <f>IF(G431&gt;0,"E. CONCILIACIÓN DE SALDOS AL CIERRE (A.+B.-C.-D.)","")</f>
        <v/>
      </c>
      <c r="C440" s="61"/>
      <c r="D440" s="61"/>
      <c r="E440" s="78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93"/>
      <c r="R440" s="187">
        <f>ROUND(+R432+R434-R436-R438,2)</f>
        <v>0</v>
      </c>
      <c r="S440" s="187"/>
      <c r="T440" s="187"/>
      <c r="U440" s="187"/>
      <c r="V440" s="188"/>
      <c r="W440" s="62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</row>
    <row r="441" spans="1:47" s="80" customFormat="1" ht="12" customHeight="1" thickBot="1">
      <c r="A441" s="88"/>
      <c r="B441" s="183" t="str">
        <f>IF(G431&gt;0,IF(R440=0,"CONCILIACIÓN CORRECTA","ATENCIÓN!! No se verifica la conciliación de los saldos. Verifique los importes."),"")</f>
        <v/>
      </c>
      <c r="C441" s="184"/>
      <c r="D441" s="184"/>
      <c r="E441" s="184"/>
      <c r="F441" s="184"/>
      <c r="G441" s="184"/>
      <c r="H441" s="184"/>
      <c r="I441" s="184"/>
      <c r="J441" s="184"/>
      <c r="K441" s="184"/>
      <c r="L441" s="184"/>
      <c r="M441" s="184"/>
      <c r="N441" s="184"/>
      <c r="O441" s="184"/>
      <c r="P441" s="184"/>
      <c r="Q441" s="184"/>
      <c r="R441" s="184"/>
      <c r="S441" s="184"/>
      <c r="T441" s="184"/>
      <c r="U441" s="184"/>
      <c r="V441" s="185"/>
      <c r="W441" s="8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</row>
    <row r="442" spans="1:47" s="63" customFormat="1" ht="12.75" customHeight="1" thickBot="1">
      <c r="A442" s="77">
        <f>+A431+1</f>
        <v>39</v>
      </c>
      <c r="B442" s="186"/>
      <c r="C442" s="186"/>
      <c r="D442" s="186"/>
      <c r="E442" s="186"/>
      <c r="F442" s="186"/>
      <c r="G442" s="186"/>
      <c r="H442" s="186"/>
      <c r="I442" s="186"/>
      <c r="J442" s="186"/>
      <c r="K442" s="186"/>
      <c r="L442" s="180"/>
      <c r="M442" s="180"/>
      <c r="N442" s="180"/>
      <c r="O442" s="180"/>
      <c r="P442" s="180"/>
      <c r="Q442" s="180"/>
      <c r="R442" s="180"/>
      <c r="S442" s="180"/>
      <c r="T442" s="180"/>
      <c r="U442" s="180"/>
      <c r="V442" s="180"/>
      <c r="W442" s="62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</row>
    <row r="443" spans="1:47" s="63" customFormat="1" ht="12" customHeight="1">
      <c r="A443" s="60"/>
      <c r="B443" s="81" t="str">
        <f>IF(G442&gt;0,CONCATENATE("A. SALDO SEGÚN LIBROS AL ",TEXT('Datos Grales.'!$D$8,"dd/mm/yyyy")),"")</f>
        <v/>
      </c>
      <c r="C443" s="82"/>
      <c r="D443" s="82"/>
      <c r="E443" s="83"/>
      <c r="F443" s="82"/>
      <c r="G443" s="82"/>
      <c r="H443" s="82"/>
      <c r="I443" s="82"/>
      <c r="J443" s="82"/>
      <c r="K443" s="82"/>
      <c r="L443" s="82"/>
      <c r="M443" s="82"/>
      <c r="N443" s="82"/>
      <c r="O443" s="82"/>
      <c r="P443" s="82"/>
      <c r="Q443" s="84"/>
      <c r="R443" s="192"/>
      <c r="S443" s="192"/>
      <c r="T443" s="192"/>
      <c r="U443" s="192"/>
      <c r="V443" s="193"/>
      <c r="W443" s="62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</row>
    <row r="444" spans="1:47" s="74" customFormat="1" ht="12" customHeight="1">
      <c r="A444" s="72"/>
      <c r="B444" s="85" t="str">
        <f>IF(G442&gt;0,"(Se deberá adjuntar escaneo en formato .jpg o .pdf del folio con el último registro del periodo rendido)","")</f>
        <v/>
      </c>
      <c r="C444" s="71"/>
      <c r="D444" s="71"/>
      <c r="E444" s="71"/>
      <c r="F444" s="71"/>
      <c r="G444" s="71"/>
      <c r="H444" s="71"/>
      <c r="I444" s="71"/>
      <c r="J444" s="71"/>
      <c r="K444" s="71"/>
      <c r="L444" s="71"/>
      <c r="M444" s="71"/>
      <c r="N444" s="71"/>
      <c r="O444" s="71"/>
      <c r="P444" s="71"/>
      <c r="Q444" s="71"/>
      <c r="R444" s="71"/>
      <c r="S444" s="71"/>
      <c r="T444" s="71"/>
      <c r="U444" s="71"/>
      <c r="V444" s="86"/>
      <c r="W444" s="73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</row>
    <row r="445" spans="1:47" s="63" customFormat="1" ht="12" customHeight="1">
      <c r="A445" s="60"/>
      <c r="B445" s="87" t="str">
        <f>IF(G442&gt;0,"B. PARTIDAS CONCILIATORIAS QUE SUMAN","")</f>
        <v/>
      </c>
      <c r="C445" s="61"/>
      <c r="D445" s="61"/>
      <c r="E445" s="78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93"/>
      <c r="Q445" s="93"/>
      <c r="R445" s="181"/>
      <c r="S445" s="181"/>
      <c r="T445" s="181"/>
      <c r="U445" s="181"/>
      <c r="V445" s="182"/>
      <c r="W445" s="62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</row>
    <row r="446" spans="1:47" s="74" customFormat="1" ht="12" customHeight="1">
      <c r="A446" s="72"/>
      <c r="B446" s="85" t="str">
        <f>IF(G442&gt;0,"(Se deberá adjuntar archivo .doc o .xls con detalle de conceptos y montos)","")</f>
        <v/>
      </c>
      <c r="C446" s="71"/>
      <c r="D446" s="71"/>
      <c r="E446" s="71"/>
      <c r="F446" s="71"/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71"/>
      <c r="V446" s="86"/>
      <c r="W446" s="73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</row>
    <row r="447" spans="1:47" s="63" customFormat="1" ht="12" customHeight="1">
      <c r="A447" s="60"/>
      <c r="B447" s="87" t="str">
        <f>IF(G442&gt;0,"C. PARTIDAS CONCILIATORIAS QUE RESTAN","")</f>
        <v/>
      </c>
      <c r="C447" s="61"/>
      <c r="D447" s="61"/>
      <c r="E447" s="78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93"/>
      <c r="Q447" s="93"/>
      <c r="R447" s="181"/>
      <c r="S447" s="181"/>
      <c r="T447" s="181"/>
      <c r="U447" s="181"/>
      <c r="V447" s="182"/>
      <c r="W447" s="62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</row>
    <row r="448" spans="1:47" s="74" customFormat="1" ht="12" customHeight="1">
      <c r="A448" s="72"/>
      <c r="B448" s="85" t="str">
        <f>IF(G442&gt;0,"(Se deberá adjuntar archivo .doc o .xls con detalle de conceptos y montos)","")</f>
        <v/>
      </c>
      <c r="C448" s="71"/>
      <c r="D448" s="71"/>
      <c r="E448" s="71"/>
      <c r="F448" s="71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1"/>
      <c r="R448" s="71"/>
      <c r="S448" s="71"/>
      <c r="T448" s="71"/>
      <c r="U448" s="71"/>
      <c r="V448" s="86"/>
      <c r="W448" s="73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</row>
    <row r="449" spans="1:47" s="63" customFormat="1" ht="12" customHeight="1">
      <c r="A449" s="60"/>
      <c r="B449" s="87" t="str">
        <f>IF(G442&gt;0,CONCATENATE("D. SALDO SEGÚN EXTRACTO BANCARIO AL ",TEXT('Datos Grales.'!$D$8,"dd/mm/yyyy")),"")</f>
        <v/>
      </c>
      <c r="C449" s="61"/>
      <c r="D449" s="61"/>
      <c r="E449" s="78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93"/>
      <c r="Q449" s="93"/>
      <c r="R449" s="181"/>
      <c r="S449" s="181"/>
      <c r="T449" s="181"/>
      <c r="U449" s="181"/>
      <c r="V449" s="182"/>
      <c r="W449" s="62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</row>
    <row r="450" spans="1:47" s="74" customFormat="1" ht="12" customHeight="1">
      <c r="A450" s="72"/>
      <c r="B450" s="85" t="str">
        <f>IF(G442&gt;0,"(Se deberá adjuntar escaneo en formato .jpg o .pdf de certificación o extracto bancario respectivo)","")</f>
        <v/>
      </c>
      <c r="C450" s="71"/>
      <c r="D450" s="71"/>
      <c r="E450" s="71"/>
      <c r="F450" s="71"/>
      <c r="G450" s="71"/>
      <c r="H450" s="71"/>
      <c r="I450" s="71"/>
      <c r="J450" s="71"/>
      <c r="K450" s="71"/>
      <c r="L450" s="71"/>
      <c r="M450" s="71"/>
      <c r="N450" s="71"/>
      <c r="O450" s="71"/>
      <c r="P450" s="71"/>
      <c r="Q450" s="71"/>
      <c r="R450" s="71"/>
      <c r="S450" s="71"/>
      <c r="T450" s="71"/>
      <c r="U450" s="71"/>
      <c r="V450" s="86"/>
      <c r="W450" s="73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</row>
    <row r="451" spans="1:47" s="63" customFormat="1" ht="12" customHeight="1">
      <c r="A451" s="60"/>
      <c r="B451" s="87" t="str">
        <f>IF(G442&gt;0,"E. CONCILIACIÓN DE SALDOS AL CIERRE (A.+B.-C.-D.)","")</f>
        <v/>
      </c>
      <c r="C451" s="61"/>
      <c r="D451" s="61"/>
      <c r="E451" s="78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93"/>
      <c r="R451" s="187">
        <f>ROUND(+R443+R445-R447-R449,2)</f>
        <v>0</v>
      </c>
      <c r="S451" s="187"/>
      <c r="T451" s="187"/>
      <c r="U451" s="187"/>
      <c r="V451" s="188"/>
      <c r="W451" s="62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</row>
    <row r="452" spans="1:47" s="80" customFormat="1" ht="12" customHeight="1" thickBot="1">
      <c r="A452" s="88"/>
      <c r="B452" s="183" t="str">
        <f>IF(G442&gt;0,IF(R451=0,"CONCILIACIÓN CORRECTA","ATENCIÓN!! No se verifica la conciliación de los saldos. Verifique los importes."),"")</f>
        <v/>
      </c>
      <c r="C452" s="184"/>
      <c r="D452" s="184"/>
      <c r="E452" s="184"/>
      <c r="F452" s="184"/>
      <c r="G452" s="184"/>
      <c r="H452" s="184"/>
      <c r="I452" s="184"/>
      <c r="J452" s="184"/>
      <c r="K452" s="184"/>
      <c r="L452" s="184"/>
      <c r="M452" s="184"/>
      <c r="N452" s="184"/>
      <c r="O452" s="184"/>
      <c r="P452" s="184"/>
      <c r="Q452" s="184"/>
      <c r="R452" s="184"/>
      <c r="S452" s="184"/>
      <c r="T452" s="184"/>
      <c r="U452" s="184"/>
      <c r="V452" s="185"/>
      <c r="W452" s="8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</row>
    <row r="453" spans="1:47" s="63" customFormat="1" ht="12.75" customHeight="1" thickBot="1">
      <c r="A453" s="77">
        <f>+A442+1</f>
        <v>40</v>
      </c>
      <c r="B453" s="186"/>
      <c r="C453" s="186"/>
      <c r="D453" s="186"/>
      <c r="E453" s="186"/>
      <c r="F453" s="186"/>
      <c r="G453" s="186"/>
      <c r="H453" s="186"/>
      <c r="I453" s="186"/>
      <c r="J453" s="186"/>
      <c r="K453" s="186"/>
      <c r="L453" s="180"/>
      <c r="M453" s="180"/>
      <c r="N453" s="180"/>
      <c r="O453" s="180"/>
      <c r="P453" s="180"/>
      <c r="Q453" s="180"/>
      <c r="R453" s="180"/>
      <c r="S453" s="180"/>
      <c r="T453" s="180"/>
      <c r="U453" s="180"/>
      <c r="V453" s="180"/>
      <c r="W453" s="62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</row>
    <row r="454" spans="1:47" s="63" customFormat="1" ht="12" customHeight="1">
      <c r="A454" s="60"/>
      <c r="B454" s="81" t="str">
        <f>IF(G453&gt;0,CONCATENATE("A. SALDO SEGÚN LIBROS AL ",TEXT('Datos Grales.'!$D$8,"dd/mm/yyyy")),"")</f>
        <v/>
      </c>
      <c r="C454" s="82"/>
      <c r="D454" s="82"/>
      <c r="E454" s="83"/>
      <c r="F454" s="82"/>
      <c r="G454" s="82"/>
      <c r="H454" s="82"/>
      <c r="I454" s="82"/>
      <c r="J454" s="82"/>
      <c r="K454" s="82"/>
      <c r="L454" s="82"/>
      <c r="M454" s="82"/>
      <c r="N454" s="82"/>
      <c r="O454" s="82"/>
      <c r="P454" s="82"/>
      <c r="Q454" s="84"/>
      <c r="R454" s="192"/>
      <c r="S454" s="192"/>
      <c r="T454" s="192"/>
      <c r="U454" s="192"/>
      <c r="V454" s="193"/>
      <c r="W454" s="62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</row>
    <row r="455" spans="1:47" s="74" customFormat="1" ht="12" customHeight="1">
      <c r="A455" s="72"/>
      <c r="B455" s="85" t="str">
        <f>IF(G453&gt;0,"(Se deberá adjuntar escaneo en formato .jpg o .pdf del folio con el último registro del periodo rendido)","")</f>
        <v/>
      </c>
      <c r="C455" s="71"/>
      <c r="D455" s="71"/>
      <c r="E455" s="71"/>
      <c r="F455" s="71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1"/>
      <c r="R455" s="71"/>
      <c r="S455" s="71"/>
      <c r="T455" s="71"/>
      <c r="U455" s="71"/>
      <c r="V455" s="86"/>
      <c r="W455" s="73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</row>
    <row r="456" spans="1:47" s="63" customFormat="1" ht="12" customHeight="1">
      <c r="A456" s="60"/>
      <c r="B456" s="87" t="str">
        <f>IF(G453&gt;0,"B. PARTIDAS CONCILIATORIAS QUE SUMAN","")</f>
        <v/>
      </c>
      <c r="C456" s="61"/>
      <c r="D456" s="61"/>
      <c r="E456" s="78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93"/>
      <c r="Q456" s="93"/>
      <c r="R456" s="181"/>
      <c r="S456" s="181"/>
      <c r="T456" s="181"/>
      <c r="U456" s="181"/>
      <c r="V456" s="182"/>
      <c r="W456" s="62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</row>
    <row r="457" spans="1:47" s="74" customFormat="1" ht="12" customHeight="1">
      <c r="A457" s="72"/>
      <c r="B457" s="85" t="str">
        <f>IF(G453&gt;0,"(Se deberá adjuntar archivo .doc o .xls con detalle de conceptos y montos)","")</f>
        <v/>
      </c>
      <c r="C457" s="71"/>
      <c r="D457" s="71"/>
      <c r="E457" s="71"/>
      <c r="F457" s="71"/>
      <c r="G457" s="71"/>
      <c r="H457" s="71"/>
      <c r="I457" s="71"/>
      <c r="J457" s="71"/>
      <c r="K457" s="71"/>
      <c r="L457" s="71"/>
      <c r="M457" s="71"/>
      <c r="N457" s="71"/>
      <c r="O457" s="71"/>
      <c r="P457" s="71"/>
      <c r="Q457" s="71"/>
      <c r="R457" s="71"/>
      <c r="S457" s="71"/>
      <c r="T457" s="71"/>
      <c r="U457" s="71"/>
      <c r="V457" s="86"/>
      <c r="W457" s="73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</row>
    <row r="458" spans="1:47" s="63" customFormat="1" ht="12" customHeight="1">
      <c r="A458" s="60"/>
      <c r="B458" s="87" t="str">
        <f>IF(G453&gt;0,"C. PARTIDAS CONCILIATORIAS QUE RESTAN","")</f>
        <v/>
      </c>
      <c r="C458" s="61"/>
      <c r="D458" s="61"/>
      <c r="E458" s="78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93"/>
      <c r="Q458" s="93"/>
      <c r="R458" s="181"/>
      <c r="S458" s="181"/>
      <c r="T458" s="181"/>
      <c r="U458" s="181"/>
      <c r="V458" s="182"/>
      <c r="W458" s="62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</row>
    <row r="459" spans="1:47" s="74" customFormat="1" ht="12" customHeight="1">
      <c r="A459" s="72"/>
      <c r="B459" s="85" t="str">
        <f>IF(G453&gt;0,"(Se deberá adjuntar archivo .doc o .xls con detalle de conceptos y montos)","")</f>
        <v/>
      </c>
      <c r="C459" s="71"/>
      <c r="D459" s="71"/>
      <c r="E459" s="71"/>
      <c r="F459" s="71"/>
      <c r="G459" s="71"/>
      <c r="H459" s="71"/>
      <c r="I459" s="71"/>
      <c r="J459" s="71"/>
      <c r="K459" s="71"/>
      <c r="L459" s="71"/>
      <c r="M459" s="71"/>
      <c r="N459" s="71"/>
      <c r="O459" s="71"/>
      <c r="P459" s="71"/>
      <c r="Q459" s="71"/>
      <c r="R459" s="71"/>
      <c r="S459" s="71"/>
      <c r="T459" s="71"/>
      <c r="U459" s="71"/>
      <c r="V459" s="86"/>
      <c r="W459" s="73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</row>
    <row r="460" spans="1:47" s="63" customFormat="1" ht="12" customHeight="1">
      <c r="A460" s="60"/>
      <c r="B460" s="87" t="str">
        <f>IF(G453&gt;0,CONCATENATE("D. SALDO SEGÚN EXTRACTO BANCARIO AL ",TEXT('Datos Grales.'!$D$8,"dd/mm/yyyy")),"")</f>
        <v/>
      </c>
      <c r="C460" s="61"/>
      <c r="D460" s="61"/>
      <c r="E460" s="78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93"/>
      <c r="Q460" s="93"/>
      <c r="R460" s="181"/>
      <c r="S460" s="181"/>
      <c r="T460" s="181"/>
      <c r="U460" s="181"/>
      <c r="V460" s="182"/>
      <c r="W460" s="62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</row>
    <row r="461" spans="1:47" s="74" customFormat="1" ht="12" customHeight="1">
      <c r="A461" s="72"/>
      <c r="B461" s="85" t="str">
        <f>IF(G453&gt;0,"(Se deberá adjuntar escaneo en formato .jpg o .pdf de certificación o extracto bancario respectivo)","")</f>
        <v/>
      </c>
      <c r="C461" s="71"/>
      <c r="D461" s="71"/>
      <c r="E461" s="71"/>
      <c r="F461" s="71"/>
      <c r="G461" s="71"/>
      <c r="H461" s="71"/>
      <c r="I461" s="71"/>
      <c r="J461" s="71"/>
      <c r="K461" s="71"/>
      <c r="L461" s="71"/>
      <c r="M461" s="71"/>
      <c r="N461" s="71"/>
      <c r="O461" s="71"/>
      <c r="P461" s="71"/>
      <c r="Q461" s="71"/>
      <c r="R461" s="71"/>
      <c r="S461" s="71"/>
      <c r="T461" s="71"/>
      <c r="U461" s="71"/>
      <c r="V461" s="86"/>
      <c r="W461" s="73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</row>
    <row r="462" spans="1:47" s="63" customFormat="1" ht="12" customHeight="1">
      <c r="A462" s="60"/>
      <c r="B462" s="87" t="str">
        <f>IF(G453&gt;0,"E. CONCILIACIÓN DE SALDOS AL CIERRE (A.+B.-C.-D.)","")</f>
        <v/>
      </c>
      <c r="C462" s="61"/>
      <c r="D462" s="61"/>
      <c r="E462" s="78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93"/>
      <c r="R462" s="187">
        <f>ROUND(+R454+R456-R458-R460,2)</f>
        <v>0</v>
      </c>
      <c r="S462" s="187"/>
      <c r="T462" s="187"/>
      <c r="U462" s="187"/>
      <c r="V462" s="188"/>
      <c r="W462" s="62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</row>
    <row r="463" spans="1:47" s="80" customFormat="1" ht="12" customHeight="1" thickBot="1">
      <c r="A463" s="88"/>
      <c r="B463" s="183" t="str">
        <f>IF(G453&gt;0,IF(R462=0,"CONCILIACIÓN CORRECTA","ATENCIÓN!! No se verifica la conciliación de los saldos. Verifique los importes."),"")</f>
        <v/>
      </c>
      <c r="C463" s="184"/>
      <c r="D463" s="184"/>
      <c r="E463" s="184"/>
      <c r="F463" s="184"/>
      <c r="G463" s="184"/>
      <c r="H463" s="184"/>
      <c r="I463" s="184"/>
      <c r="J463" s="184"/>
      <c r="K463" s="184"/>
      <c r="L463" s="184"/>
      <c r="M463" s="184"/>
      <c r="N463" s="184"/>
      <c r="O463" s="184"/>
      <c r="P463" s="184"/>
      <c r="Q463" s="184"/>
      <c r="R463" s="184"/>
      <c r="S463" s="184"/>
      <c r="T463" s="184"/>
      <c r="U463" s="184"/>
      <c r="V463" s="185"/>
      <c r="W463" s="8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</row>
    <row r="464" spans="1:47" s="80" customFormat="1" ht="12" customHeight="1" thickBot="1">
      <c r="A464" s="90"/>
      <c r="B464" s="126"/>
      <c r="C464" s="126"/>
      <c r="D464" s="126"/>
      <c r="E464" s="126"/>
      <c r="F464" s="126"/>
      <c r="G464" s="126"/>
      <c r="H464" s="126"/>
      <c r="I464" s="126"/>
      <c r="J464" s="126"/>
      <c r="K464" s="126"/>
      <c r="L464" s="126"/>
      <c r="M464" s="126"/>
      <c r="N464" s="126"/>
      <c r="O464" s="126"/>
      <c r="P464" s="126"/>
      <c r="Q464" s="126"/>
      <c r="R464" s="126"/>
      <c r="S464" s="126"/>
      <c r="T464" s="126"/>
      <c r="U464" s="126"/>
      <c r="V464" s="126"/>
      <c r="W464" s="9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</row>
    <row r="465" spans="1:47" s="80" customFormat="1" ht="12" customHeight="1" thickTop="1" thickBot="1">
      <c r="A465" s="127"/>
      <c r="B465" s="128"/>
      <c r="C465" s="128"/>
      <c r="D465" s="128"/>
      <c r="E465" s="128"/>
      <c r="F465" s="128"/>
      <c r="G465" s="128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8"/>
      <c r="T465" s="128"/>
      <c r="U465" s="128"/>
      <c r="V465" s="128"/>
      <c r="W465" s="12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</row>
    <row r="466" spans="1:47" s="63" customFormat="1" ht="12.75" customHeight="1" thickBot="1">
      <c r="A466" s="77">
        <f>+A453+1</f>
        <v>41</v>
      </c>
      <c r="B466" s="186"/>
      <c r="C466" s="186"/>
      <c r="D466" s="186"/>
      <c r="E466" s="186"/>
      <c r="F466" s="186"/>
      <c r="G466" s="186"/>
      <c r="H466" s="186"/>
      <c r="I466" s="186"/>
      <c r="J466" s="186"/>
      <c r="K466" s="186"/>
      <c r="L466" s="180"/>
      <c r="M466" s="180"/>
      <c r="N466" s="180"/>
      <c r="O466" s="180"/>
      <c r="P466" s="180"/>
      <c r="Q466" s="180"/>
      <c r="R466" s="180"/>
      <c r="S466" s="180"/>
      <c r="T466" s="180"/>
      <c r="U466" s="180"/>
      <c r="V466" s="180"/>
      <c r="W466" s="62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</row>
    <row r="467" spans="1:47" s="63" customFormat="1" ht="12" customHeight="1">
      <c r="A467" s="60"/>
      <c r="B467" s="81" t="str">
        <f>IF(G466&gt;0,CONCATENATE("A. SALDO SEGÚN LIBROS AL ",TEXT('Datos Grales.'!$D$8,"dd/mm/yyyy")),"")</f>
        <v/>
      </c>
      <c r="C467" s="82"/>
      <c r="D467" s="82"/>
      <c r="E467" s="83"/>
      <c r="F467" s="82"/>
      <c r="G467" s="82"/>
      <c r="H467" s="82"/>
      <c r="I467" s="82"/>
      <c r="J467" s="82"/>
      <c r="K467" s="82"/>
      <c r="L467" s="82"/>
      <c r="M467" s="82"/>
      <c r="N467" s="82"/>
      <c r="O467" s="82"/>
      <c r="P467" s="82"/>
      <c r="Q467" s="84"/>
      <c r="R467" s="192"/>
      <c r="S467" s="192"/>
      <c r="T467" s="192"/>
      <c r="U467" s="192"/>
      <c r="V467" s="193"/>
      <c r="W467" s="62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</row>
    <row r="468" spans="1:47" s="74" customFormat="1" ht="12" customHeight="1">
      <c r="A468" s="72"/>
      <c r="B468" s="85" t="str">
        <f>IF(G466&gt;0,"(Se deberá adjuntar escaneo en formato .jpg o .pdf del folio con el último registro del periodo rendido)","")</f>
        <v/>
      </c>
      <c r="C468" s="71"/>
      <c r="D468" s="71"/>
      <c r="E468" s="71"/>
      <c r="F468" s="71"/>
      <c r="G468" s="71"/>
      <c r="H468" s="71"/>
      <c r="I468" s="71"/>
      <c r="J468" s="71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71"/>
      <c r="V468" s="86"/>
      <c r="W468" s="73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</row>
    <row r="469" spans="1:47" s="63" customFormat="1" ht="12" customHeight="1">
      <c r="A469" s="60"/>
      <c r="B469" s="87" t="str">
        <f>IF(G466&gt;0,"B. PARTIDAS CONCILIATORIAS QUE SUMAN","")</f>
        <v/>
      </c>
      <c r="C469" s="61"/>
      <c r="D469" s="61"/>
      <c r="E469" s="78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93"/>
      <c r="Q469" s="93"/>
      <c r="R469" s="181"/>
      <c r="S469" s="181"/>
      <c r="T469" s="181"/>
      <c r="U469" s="181"/>
      <c r="V469" s="182"/>
      <c r="W469" s="62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</row>
    <row r="470" spans="1:47" s="74" customFormat="1" ht="12" customHeight="1">
      <c r="A470" s="72"/>
      <c r="B470" s="85" t="str">
        <f>IF(G466&gt;0,"(Se deberá adjuntar archivo .doc o .xls con detalle de conceptos y montos)","")</f>
        <v/>
      </c>
      <c r="C470" s="71"/>
      <c r="D470" s="71"/>
      <c r="E470" s="71"/>
      <c r="F470" s="71"/>
      <c r="G470" s="71"/>
      <c r="H470" s="71"/>
      <c r="I470" s="71"/>
      <c r="J470" s="71"/>
      <c r="K470" s="71"/>
      <c r="L470" s="71"/>
      <c r="M470" s="71"/>
      <c r="N470" s="71"/>
      <c r="O470" s="71"/>
      <c r="P470" s="71"/>
      <c r="Q470" s="71"/>
      <c r="R470" s="71"/>
      <c r="S470" s="71"/>
      <c r="T470" s="71"/>
      <c r="U470" s="71"/>
      <c r="V470" s="86"/>
      <c r="W470" s="73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</row>
    <row r="471" spans="1:47" s="63" customFormat="1" ht="12" customHeight="1">
      <c r="A471" s="60"/>
      <c r="B471" s="87" t="str">
        <f>IF(G466&gt;0,"C. PARTIDAS CONCILIATORIAS QUE RESTAN","")</f>
        <v/>
      </c>
      <c r="C471" s="61"/>
      <c r="D471" s="61"/>
      <c r="E471" s="78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93"/>
      <c r="Q471" s="93"/>
      <c r="R471" s="181"/>
      <c r="S471" s="181"/>
      <c r="T471" s="181"/>
      <c r="U471" s="181"/>
      <c r="V471" s="182"/>
      <c r="W471" s="62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</row>
    <row r="472" spans="1:47" s="74" customFormat="1" ht="12" customHeight="1">
      <c r="A472" s="72"/>
      <c r="B472" s="85" t="str">
        <f>IF(G466&gt;0,"(Se deberá adjuntar archivo .doc o .xls con detalle de conceptos y montos)","")</f>
        <v/>
      </c>
      <c r="C472" s="71"/>
      <c r="D472" s="71"/>
      <c r="E472" s="71"/>
      <c r="F472" s="71"/>
      <c r="G472" s="71"/>
      <c r="H472" s="71"/>
      <c r="I472" s="71"/>
      <c r="J472" s="71"/>
      <c r="K472" s="71"/>
      <c r="L472" s="71"/>
      <c r="M472" s="71"/>
      <c r="N472" s="71"/>
      <c r="O472" s="71"/>
      <c r="P472" s="71"/>
      <c r="Q472" s="71"/>
      <c r="R472" s="71"/>
      <c r="S472" s="71"/>
      <c r="T472" s="71"/>
      <c r="U472" s="71"/>
      <c r="V472" s="86"/>
      <c r="W472" s="73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</row>
    <row r="473" spans="1:47" s="63" customFormat="1" ht="12" customHeight="1">
      <c r="A473" s="60"/>
      <c r="B473" s="87" t="str">
        <f>IF(G466&gt;0,CONCATENATE("D. SALDO SEGÚN EXTRACTO BANCARIO AL ",TEXT('Datos Grales.'!$D$8,"dd/mm/yyyy")),"")</f>
        <v/>
      </c>
      <c r="C473" s="61"/>
      <c r="D473" s="61"/>
      <c r="E473" s="78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93"/>
      <c r="Q473" s="93"/>
      <c r="R473" s="181"/>
      <c r="S473" s="181"/>
      <c r="T473" s="181"/>
      <c r="U473" s="181"/>
      <c r="V473" s="182"/>
      <c r="W473" s="62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</row>
    <row r="474" spans="1:47" s="74" customFormat="1" ht="12" customHeight="1">
      <c r="A474" s="72"/>
      <c r="B474" s="85" t="str">
        <f>IF(G466&gt;0,"(Se deberá adjuntar escaneo en formato .jpg o .pdf de certificación o extracto bancario respectivo)","")</f>
        <v/>
      </c>
      <c r="C474" s="71"/>
      <c r="D474" s="71"/>
      <c r="E474" s="71"/>
      <c r="F474" s="71"/>
      <c r="G474" s="71"/>
      <c r="H474" s="71"/>
      <c r="I474" s="71"/>
      <c r="J474" s="71"/>
      <c r="K474" s="71"/>
      <c r="L474" s="71"/>
      <c r="M474" s="71"/>
      <c r="N474" s="71"/>
      <c r="O474" s="71"/>
      <c r="P474" s="71"/>
      <c r="Q474" s="71"/>
      <c r="R474" s="71"/>
      <c r="S474" s="71"/>
      <c r="T474" s="71"/>
      <c r="U474" s="71"/>
      <c r="V474" s="86"/>
      <c r="W474" s="73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</row>
    <row r="475" spans="1:47" s="63" customFormat="1" ht="12" customHeight="1">
      <c r="A475" s="60"/>
      <c r="B475" s="87" t="str">
        <f>IF(G466&gt;0,"E. CONCILIACIÓN DE SALDOS AL CIERRE (A.+B.-C.-D.)","")</f>
        <v/>
      </c>
      <c r="C475" s="61"/>
      <c r="D475" s="61"/>
      <c r="E475" s="78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93"/>
      <c r="R475" s="187">
        <f>ROUND(+R467+R469-R471-R473,2)</f>
        <v>0</v>
      </c>
      <c r="S475" s="187"/>
      <c r="T475" s="187"/>
      <c r="U475" s="187"/>
      <c r="V475" s="188"/>
      <c r="W475" s="62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</row>
    <row r="476" spans="1:47" s="80" customFormat="1" ht="12" customHeight="1" thickBot="1">
      <c r="A476" s="88"/>
      <c r="B476" s="183" t="str">
        <f>IF(G466&gt;0,IF(R475=0,"CONCILIACIÓN CORRECTA","ATENCIÓN!! No se verifica la conciliación de los saldos. Verifique los importes."),"")</f>
        <v/>
      </c>
      <c r="C476" s="184"/>
      <c r="D476" s="184"/>
      <c r="E476" s="184"/>
      <c r="F476" s="184"/>
      <c r="G476" s="184"/>
      <c r="H476" s="184"/>
      <c r="I476" s="184"/>
      <c r="J476" s="184"/>
      <c r="K476" s="184"/>
      <c r="L476" s="184"/>
      <c r="M476" s="184"/>
      <c r="N476" s="184"/>
      <c r="O476" s="184"/>
      <c r="P476" s="184"/>
      <c r="Q476" s="184"/>
      <c r="R476" s="184"/>
      <c r="S476" s="184"/>
      <c r="T476" s="184"/>
      <c r="U476" s="184"/>
      <c r="V476" s="185"/>
      <c r="W476" s="8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</row>
    <row r="477" spans="1:47" s="63" customFormat="1" ht="12.75" customHeight="1" thickBot="1">
      <c r="A477" s="77">
        <f>+A466+1</f>
        <v>42</v>
      </c>
      <c r="B477" s="186"/>
      <c r="C477" s="186"/>
      <c r="D477" s="186"/>
      <c r="E477" s="186"/>
      <c r="F477" s="186"/>
      <c r="G477" s="186"/>
      <c r="H477" s="186"/>
      <c r="I477" s="186"/>
      <c r="J477" s="186"/>
      <c r="K477" s="186"/>
      <c r="L477" s="180"/>
      <c r="M477" s="180"/>
      <c r="N477" s="180"/>
      <c r="O477" s="180"/>
      <c r="P477" s="180"/>
      <c r="Q477" s="180"/>
      <c r="R477" s="180"/>
      <c r="S477" s="180"/>
      <c r="T477" s="180"/>
      <c r="U477" s="180"/>
      <c r="V477" s="180"/>
      <c r="W477" s="62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</row>
    <row r="478" spans="1:47" s="63" customFormat="1" ht="12" customHeight="1">
      <c r="A478" s="60"/>
      <c r="B478" s="81" t="str">
        <f>IF(G477&gt;0,CONCATENATE("A. SALDO SEGÚN LIBROS AL ",TEXT('Datos Grales.'!$D$8,"dd/mm/yyyy")),"")</f>
        <v/>
      </c>
      <c r="C478" s="82"/>
      <c r="D478" s="82"/>
      <c r="E478" s="83"/>
      <c r="F478" s="82"/>
      <c r="G478" s="82"/>
      <c r="H478" s="82"/>
      <c r="I478" s="82"/>
      <c r="J478" s="82"/>
      <c r="K478" s="82"/>
      <c r="L478" s="82"/>
      <c r="M478" s="82"/>
      <c r="N478" s="82"/>
      <c r="O478" s="82"/>
      <c r="P478" s="82"/>
      <c r="Q478" s="84"/>
      <c r="R478" s="192"/>
      <c r="S478" s="192"/>
      <c r="T478" s="192"/>
      <c r="U478" s="192"/>
      <c r="V478" s="193"/>
      <c r="W478" s="62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</row>
    <row r="479" spans="1:47" s="74" customFormat="1" ht="12" customHeight="1">
      <c r="A479" s="72"/>
      <c r="B479" s="85" t="str">
        <f>IF(G477&gt;0,"(Se deberá adjuntar escaneo en formato .jpg o .pdf del folio con el último registro del periodo rendido)","")</f>
        <v/>
      </c>
      <c r="C479" s="71"/>
      <c r="D479" s="71"/>
      <c r="E479" s="71"/>
      <c r="F479" s="71"/>
      <c r="G479" s="71"/>
      <c r="H479" s="71"/>
      <c r="I479" s="71"/>
      <c r="J479" s="71"/>
      <c r="K479" s="71"/>
      <c r="L479" s="71"/>
      <c r="M479" s="71"/>
      <c r="N479" s="71"/>
      <c r="O479" s="71"/>
      <c r="P479" s="71"/>
      <c r="Q479" s="71"/>
      <c r="R479" s="71"/>
      <c r="S479" s="71"/>
      <c r="T479" s="71"/>
      <c r="U479" s="71"/>
      <c r="V479" s="86"/>
      <c r="W479" s="73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</row>
    <row r="480" spans="1:47" s="63" customFormat="1" ht="12" customHeight="1">
      <c r="A480" s="60"/>
      <c r="B480" s="87" t="str">
        <f>IF(G477&gt;0,"B. PARTIDAS CONCILIATORIAS QUE SUMAN","")</f>
        <v/>
      </c>
      <c r="C480" s="61"/>
      <c r="D480" s="61"/>
      <c r="E480" s="78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93"/>
      <c r="Q480" s="93"/>
      <c r="R480" s="181"/>
      <c r="S480" s="181"/>
      <c r="T480" s="181"/>
      <c r="U480" s="181"/>
      <c r="V480" s="182"/>
      <c r="W480" s="62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</row>
    <row r="481" spans="1:47" s="74" customFormat="1" ht="12" customHeight="1">
      <c r="A481" s="72"/>
      <c r="B481" s="85" t="str">
        <f>IF(G477&gt;0,"(Se deberá adjuntar archivo .doc o .xls con detalle de conceptos y montos)","")</f>
        <v/>
      </c>
      <c r="C481" s="71"/>
      <c r="D481" s="71"/>
      <c r="E481" s="71"/>
      <c r="F481" s="71"/>
      <c r="G481" s="71"/>
      <c r="H481" s="71"/>
      <c r="I481" s="71"/>
      <c r="J481" s="71"/>
      <c r="K481" s="71"/>
      <c r="L481" s="71"/>
      <c r="M481" s="71"/>
      <c r="N481" s="71"/>
      <c r="O481" s="71"/>
      <c r="P481" s="71"/>
      <c r="Q481" s="71"/>
      <c r="R481" s="71"/>
      <c r="S481" s="71"/>
      <c r="T481" s="71"/>
      <c r="U481" s="71"/>
      <c r="V481" s="86"/>
      <c r="W481" s="73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</row>
    <row r="482" spans="1:47" s="63" customFormat="1" ht="12" customHeight="1">
      <c r="A482" s="60"/>
      <c r="B482" s="87" t="str">
        <f>IF(G477&gt;0,"C. PARTIDAS CONCILIATORIAS QUE RESTAN","")</f>
        <v/>
      </c>
      <c r="C482" s="61"/>
      <c r="D482" s="61"/>
      <c r="E482" s="78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93"/>
      <c r="Q482" s="93"/>
      <c r="R482" s="181"/>
      <c r="S482" s="181"/>
      <c r="T482" s="181"/>
      <c r="U482" s="181"/>
      <c r="V482" s="182"/>
      <c r="W482" s="62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</row>
    <row r="483" spans="1:47" s="74" customFormat="1" ht="12" customHeight="1">
      <c r="A483" s="72"/>
      <c r="B483" s="85" t="str">
        <f>IF(G477&gt;0,"(Se deberá adjuntar archivo .doc o .xls con detalle de conceptos y montos)","")</f>
        <v/>
      </c>
      <c r="C483" s="71"/>
      <c r="D483" s="71"/>
      <c r="E483" s="71"/>
      <c r="F483" s="71"/>
      <c r="G483" s="71"/>
      <c r="H483" s="71"/>
      <c r="I483" s="71"/>
      <c r="J483" s="71"/>
      <c r="K483" s="71"/>
      <c r="L483" s="71"/>
      <c r="M483" s="71"/>
      <c r="N483" s="71"/>
      <c r="O483" s="71"/>
      <c r="P483" s="71"/>
      <c r="Q483" s="71"/>
      <c r="R483" s="71"/>
      <c r="S483" s="71"/>
      <c r="T483" s="71"/>
      <c r="U483" s="71"/>
      <c r="V483" s="86"/>
      <c r="W483" s="73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</row>
    <row r="484" spans="1:47" s="63" customFormat="1" ht="12" customHeight="1">
      <c r="A484" s="60"/>
      <c r="B484" s="87" t="str">
        <f>IF(G477&gt;0,CONCATENATE("D. SALDO SEGÚN EXTRACTO BANCARIO AL ",TEXT('Datos Grales.'!$D$8,"dd/mm/yyyy")),"")</f>
        <v/>
      </c>
      <c r="C484" s="61"/>
      <c r="D484" s="61"/>
      <c r="E484" s="78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93"/>
      <c r="Q484" s="93"/>
      <c r="R484" s="181"/>
      <c r="S484" s="181"/>
      <c r="T484" s="181"/>
      <c r="U484" s="181"/>
      <c r="V484" s="182"/>
      <c r="W484" s="62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</row>
    <row r="485" spans="1:47" s="74" customFormat="1" ht="12" customHeight="1">
      <c r="A485" s="72"/>
      <c r="B485" s="85" t="str">
        <f>IF(G477&gt;0,"(Se deberá adjuntar escaneo en formato .jpg o .pdf de certificación o extracto bancario respectivo)","")</f>
        <v/>
      </c>
      <c r="C485" s="71"/>
      <c r="D485" s="71"/>
      <c r="E485" s="71"/>
      <c r="F485" s="71"/>
      <c r="G485" s="71"/>
      <c r="H485" s="71"/>
      <c r="I485" s="71"/>
      <c r="J485" s="71"/>
      <c r="K485" s="71"/>
      <c r="L485" s="71"/>
      <c r="M485" s="71"/>
      <c r="N485" s="71"/>
      <c r="O485" s="71"/>
      <c r="P485" s="71"/>
      <c r="Q485" s="71"/>
      <c r="R485" s="71"/>
      <c r="S485" s="71"/>
      <c r="T485" s="71"/>
      <c r="U485" s="71"/>
      <c r="V485" s="86"/>
      <c r="W485" s="73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</row>
    <row r="486" spans="1:47" s="63" customFormat="1" ht="12" customHeight="1">
      <c r="A486" s="60"/>
      <c r="B486" s="87" t="str">
        <f>IF(G477&gt;0,"E. CONCILIACIÓN DE SALDOS AL CIERRE (A.+B.-C.-D.)","")</f>
        <v/>
      </c>
      <c r="C486" s="61"/>
      <c r="D486" s="61"/>
      <c r="E486" s="78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93"/>
      <c r="R486" s="187">
        <f>ROUND(+R478+R480-R482-R484,2)</f>
        <v>0</v>
      </c>
      <c r="S486" s="187"/>
      <c r="T486" s="187"/>
      <c r="U486" s="187"/>
      <c r="V486" s="188"/>
      <c r="W486" s="62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</row>
    <row r="487" spans="1:47" s="80" customFormat="1" ht="12" customHeight="1" thickBot="1">
      <c r="A487" s="88"/>
      <c r="B487" s="183" t="str">
        <f>IF(G477&gt;0,IF(R486=0,"CONCILIACIÓN CORRECTA","ATENCIÓN!! No se verifica la conciliación de los saldos. Verifique los importes."),"")</f>
        <v/>
      </c>
      <c r="C487" s="184"/>
      <c r="D487" s="184"/>
      <c r="E487" s="184"/>
      <c r="F487" s="184"/>
      <c r="G487" s="184"/>
      <c r="H487" s="184"/>
      <c r="I487" s="184"/>
      <c r="J487" s="184"/>
      <c r="K487" s="184"/>
      <c r="L487" s="184"/>
      <c r="M487" s="184"/>
      <c r="N487" s="184"/>
      <c r="O487" s="184"/>
      <c r="P487" s="184"/>
      <c r="Q487" s="184"/>
      <c r="R487" s="184"/>
      <c r="S487" s="184"/>
      <c r="T487" s="184"/>
      <c r="U487" s="184"/>
      <c r="V487" s="185"/>
      <c r="W487" s="8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</row>
    <row r="488" spans="1:47" s="63" customFormat="1" ht="12.75" customHeight="1" thickBot="1">
      <c r="A488" s="77">
        <f>+A477+1</f>
        <v>43</v>
      </c>
      <c r="B488" s="186"/>
      <c r="C488" s="186"/>
      <c r="D488" s="186"/>
      <c r="E488" s="186"/>
      <c r="F488" s="186"/>
      <c r="G488" s="186"/>
      <c r="H488" s="186"/>
      <c r="I488" s="186"/>
      <c r="J488" s="186"/>
      <c r="K488" s="186"/>
      <c r="L488" s="180"/>
      <c r="M488" s="180"/>
      <c r="N488" s="180"/>
      <c r="O488" s="180"/>
      <c r="P488" s="180"/>
      <c r="Q488" s="180"/>
      <c r="R488" s="180"/>
      <c r="S488" s="180"/>
      <c r="T488" s="180"/>
      <c r="U488" s="180"/>
      <c r="V488" s="180"/>
      <c r="W488" s="62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</row>
    <row r="489" spans="1:47" s="63" customFormat="1" ht="12" customHeight="1">
      <c r="A489" s="60"/>
      <c r="B489" s="81" t="str">
        <f>IF(G488&gt;0,CONCATENATE("A. SALDO SEGÚN LIBROS AL ",TEXT('Datos Grales.'!$D$8,"dd/mm/yyyy")),"")</f>
        <v/>
      </c>
      <c r="C489" s="82"/>
      <c r="D489" s="82"/>
      <c r="E489" s="83"/>
      <c r="F489" s="82"/>
      <c r="G489" s="82"/>
      <c r="H489" s="82"/>
      <c r="I489" s="82"/>
      <c r="J489" s="82"/>
      <c r="K489" s="82"/>
      <c r="L489" s="82"/>
      <c r="M489" s="82"/>
      <c r="N489" s="82"/>
      <c r="O489" s="82"/>
      <c r="P489" s="82"/>
      <c r="Q489" s="84"/>
      <c r="R489" s="192"/>
      <c r="S489" s="192"/>
      <c r="T489" s="192"/>
      <c r="U489" s="192"/>
      <c r="V489" s="193"/>
      <c r="W489" s="62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</row>
    <row r="490" spans="1:47" s="74" customFormat="1" ht="12" customHeight="1">
      <c r="A490" s="72"/>
      <c r="B490" s="85" t="str">
        <f>IF(G488&gt;0,"(Se deberá adjuntar escaneo en formato .jpg o .pdf del folio con el último registro del periodo rendido)","")</f>
        <v/>
      </c>
      <c r="C490" s="71"/>
      <c r="D490" s="71"/>
      <c r="E490" s="71"/>
      <c r="F490" s="71"/>
      <c r="G490" s="71"/>
      <c r="H490" s="71"/>
      <c r="I490" s="71"/>
      <c r="J490" s="71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71"/>
      <c r="V490" s="86"/>
      <c r="W490" s="73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</row>
    <row r="491" spans="1:47" s="63" customFormat="1" ht="12" customHeight="1">
      <c r="A491" s="60"/>
      <c r="B491" s="87" t="str">
        <f>IF(G488&gt;0,"B. PARTIDAS CONCILIATORIAS QUE SUMAN","")</f>
        <v/>
      </c>
      <c r="C491" s="61"/>
      <c r="D491" s="61"/>
      <c r="E491" s="78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93"/>
      <c r="Q491" s="93"/>
      <c r="R491" s="181"/>
      <c r="S491" s="181"/>
      <c r="T491" s="181"/>
      <c r="U491" s="181"/>
      <c r="V491" s="182"/>
      <c r="W491" s="62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</row>
    <row r="492" spans="1:47" s="74" customFormat="1" ht="12" customHeight="1">
      <c r="A492" s="72"/>
      <c r="B492" s="85" t="str">
        <f>IF(G488&gt;0,"(Se deberá adjuntar archivo .doc o .xls con detalle de conceptos y montos)","")</f>
        <v/>
      </c>
      <c r="C492" s="71"/>
      <c r="D492" s="71"/>
      <c r="E492" s="71"/>
      <c r="F492" s="71"/>
      <c r="G492" s="71"/>
      <c r="H492" s="71"/>
      <c r="I492" s="71"/>
      <c r="J492" s="71"/>
      <c r="K492" s="71"/>
      <c r="L492" s="71"/>
      <c r="M492" s="71"/>
      <c r="N492" s="71"/>
      <c r="O492" s="71"/>
      <c r="P492" s="71"/>
      <c r="Q492" s="71"/>
      <c r="R492" s="71"/>
      <c r="S492" s="71"/>
      <c r="T492" s="71"/>
      <c r="U492" s="71"/>
      <c r="V492" s="86"/>
      <c r="W492" s="73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</row>
    <row r="493" spans="1:47" s="63" customFormat="1" ht="12" customHeight="1">
      <c r="A493" s="60"/>
      <c r="B493" s="87" t="str">
        <f>IF(G488&gt;0,"C. PARTIDAS CONCILIATORIAS QUE RESTAN","")</f>
        <v/>
      </c>
      <c r="C493" s="61"/>
      <c r="D493" s="61"/>
      <c r="E493" s="78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93"/>
      <c r="Q493" s="93"/>
      <c r="R493" s="181"/>
      <c r="S493" s="181"/>
      <c r="T493" s="181"/>
      <c r="U493" s="181"/>
      <c r="V493" s="182"/>
      <c r="W493" s="62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</row>
    <row r="494" spans="1:47" s="74" customFormat="1" ht="12" customHeight="1">
      <c r="A494" s="72"/>
      <c r="B494" s="85" t="str">
        <f>IF(G488&gt;0,"(Se deberá adjuntar archivo .doc o .xls con detalle de conceptos y montos)","")</f>
        <v/>
      </c>
      <c r="C494" s="71"/>
      <c r="D494" s="71"/>
      <c r="E494" s="71"/>
      <c r="F494" s="71"/>
      <c r="G494" s="71"/>
      <c r="H494" s="71"/>
      <c r="I494" s="71"/>
      <c r="J494" s="71"/>
      <c r="K494" s="71"/>
      <c r="L494" s="71"/>
      <c r="M494" s="71"/>
      <c r="N494" s="71"/>
      <c r="O494" s="71"/>
      <c r="P494" s="71"/>
      <c r="Q494" s="71"/>
      <c r="R494" s="71"/>
      <c r="S494" s="71"/>
      <c r="T494" s="71"/>
      <c r="U494" s="71"/>
      <c r="V494" s="86"/>
      <c r="W494" s="73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</row>
    <row r="495" spans="1:47" s="63" customFormat="1" ht="12" customHeight="1">
      <c r="A495" s="60"/>
      <c r="B495" s="87" t="str">
        <f>IF(G488&gt;0,CONCATENATE("D. SALDO SEGÚN EXTRACTO BANCARIO AL ",TEXT('Datos Grales.'!$D$8,"dd/mm/yyyy")),"")</f>
        <v/>
      </c>
      <c r="C495" s="61"/>
      <c r="D495" s="61"/>
      <c r="E495" s="78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93"/>
      <c r="Q495" s="93"/>
      <c r="R495" s="181"/>
      <c r="S495" s="181"/>
      <c r="T495" s="181"/>
      <c r="U495" s="181"/>
      <c r="V495" s="182"/>
      <c r="W495" s="62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</row>
    <row r="496" spans="1:47" s="74" customFormat="1" ht="12" customHeight="1">
      <c r="A496" s="72"/>
      <c r="B496" s="85" t="str">
        <f>IF(G488&gt;0,"(Se deberá adjuntar escaneo en formato .jpg o .pdf de certificación o extracto bancario respectivo)","")</f>
        <v/>
      </c>
      <c r="C496" s="71"/>
      <c r="D496" s="71"/>
      <c r="E496" s="71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71"/>
      <c r="V496" s="86"/>
      <c r="W496" s="73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</row>
    <row r="497" spans="1:47" s="63" customFormat="1" ht="12" customHeight="1">
      <c r="A497" s="60"/>
      <c r="B497" s="87" t="str">
        <f>IF(G488&gt;0,"E. CONCILIACIÓN DE SALDOS AL CIERRE (A.+B.-C.-D.)","")</f>
        <v/>
      </c>
      <c r="C497" s="61"/>
      <c r="D497" s="61"/>
      <c r="E497" s="78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93"/>
      <c r="R497" s="187">
        <f>ROUND(+R489+R491-R493-R495,2)</f>
        <v>0</v>
      </c>
      <c r="S497" s="187"/>
      <c r="T497" s="187"/>
      <c r="U497" s="187"/>
      <c r="V497" s="188"/>
      <c r="W497" s="62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</row>
    <row r="498" spans="1:47" s="80" customFormat="1" ht="12" customHeight="1" thickBot="1">
      <c r="A498" s="88"/>
      <c r="B498" s="183" t="str">
        <f>IF(G488&gt;0,IF(R497=0,"CONCILIACIÓN CORRECTA","ATENCIÓN!! No se verifica la conciliación de los saldos. Verifique los importes."),"")</f>
        <v/>
      </c>
      <c r="C498" s="184"/>
      <c r="D498" s="184"/>
      <c r="E498" s="184"/>
      <c r="F498" s="184"/>
      <c r="G498" s="184"/>
      <c r="H498" s="184"/>
      <c r="I498" s="184"/>
      <c r="J498" s="184"/>
      <c r="K498" s="184"/>
      <c r="L498" s="184"/>
      <c r="M498" s="184"/>
      <c r="N498" s="184"/>
      <c r="O498" s="184"/>
      <c r="P498" s="184"/>
      <c r="Q498" s="184"/>
      <c r="R498" s="184"/>
      <c r="S498" s="184"/>
      <c r="T498" s="184"/>
      <c r="U498" s="184"/>
      <c r="V498" s="185"/>
      <c r="W498" s="8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</row>
    <row r="499" spans="1:47" s="63" customFormat="1" ht="12.75" customHeight="1" thickBot="1">
      <c r="A499" s="77">
        <f>+A488+1</f>
        <v>44</v>
      </c>
      <c r="B499" s="186"/>
      <c r="C499" s="186"/>
      <c r="D499" s="186"/>
      <c r="E499" s="186"/>
      <c r="F499" s="186"/>
      <c r="G499" s="186"/>
      <c r="H499" s="186"/>
      <c r="I499" s="186"/>
      <c r="J499" s="186"/>
      <c r="K499" s="186"/>
      <c r="L499" s="180"/>
      <c r="M499" s="180"/>
      <c r="N499" s="180"/>
      <c r="O499" s="180"/>
      <c r="P499" s="180"/>
      <c r="Q499" s="180"/>
      <c r="R499" s="180"/>
      <c r="S499" s="180"/>
      <c r="T499" s="180"/>
      <c r="U499" s="180"/>
      <c r="V499" s="180"/>
      <c r="W499" s="62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</row>
    <row r="500" spans="1:47" s="63" customFormat="1" ht="12" customHeight="1">
      <c r="A500" s="60"/>
      <c r="B500" s="81" t="str">
        <f>IF(G499&gt;0,CONCATENATE("A. SALDO SEGÚN LIBROS AL ",TEXT('Datos Grales.'!$D$8,"dd/mm/yyyy")),"")</f>
        <v/>
      </c>
      <c r="C500" s="82"/>
      <c r="D500" s="82"/>
      <c r="E500" s="83"/>
      <c r="F500" s="82"/>
      <c r="G500" s="82"/>
      <c r="H500" s="82"/>
      <c r="I500" s="82"/>
      <c r="J500" s="82"/>
      <c r="K500" s="82"/>
      <c r="L500" s="82"/>
      <c r="M500" s="82"/>
      <c r="N500" s="82"/>
      <c r="O500" s="82"/>
      <c r="P500" s="82"/>
      <c r="Q500" s="84"/>
      <c r="R500" s="192"/>
      <c r="S500" s="192"/>
      <c r="T500" s="192"/>
      <c r="U500" s="192"/>
      <c r="V500" s="193"/>
      <c r="W500" s="62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</row>
    <row r="501" spans="1:47" s="74" customFormat="1" ht="12" customHeight="1">
      <c r="A501" s="72"/>
      <c r="B501" s="85" t="str">
        <f>IF(G499&gt;0,"(Se deberá adjuntar escaneo en formato .jpg o .pdf del folio con el último registro del periodo rendido)","")</f>
        <v/>
      </c>
      <c r="C501" s="71"/>
      <c r="D501" s="71"/>
      <c r="E501" s="71"/>
      <c r="F501" s="71"/>
      <c r="G501" s="71"/>
      <c r="H501" s="71"/>
      <c r="I501" s="71"/>
      <c r="J501" s="71"/>
      <c r="K501" s="71"/>
      <c r="L501" s="71"/>
      <c r="M501" s="71"/>
      <c r="N501" s="71"/>
      <c r="O501" s="71"/>
      <c r="P501" s="71"/>
      <c r="Q501" s="71"/>
      <c r="R501" s="71"/>
      <c r="S501" s="71"/>
      <c r="T501" s="71"/>
      <c r="U501" s="71"/>
      <c r="V501" s="86"/>
      <c r="W501" s="73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</row>
    <row r="502" spans="1:47" s="63" customFormat="1" ht="12" customHeight="1">
      <c r="A502" s="60"/>
      <c r="B502" s="87" t="str">
        <f>IF(G499&gt;0,"B. PARTIDAS CONCILIATORIAS QUE SUMAN","")</f>
        <v/>
      </c>
      <c r="C502" s="61"/>
      <c r="D502" s="61"/>
      <c r="E502" s="78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93"/>
      <c r="Q502" s="93"/>
      <c r="R502" s="181"/>
      <c r="S502" s="181"/>
      <c r="T502" s="181"/>
      <c r="U502" s="181"/>
      <c r="V502" s="182"/>
      <c r="W502" s="62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</row>
    <row r="503" spans="1:47" s="74" customFormat="1" ht="12" customHeight="1">
      <c r="A503" s="72"/>
      <c r="B503" s="85" t="str">
        <f>IF(G499&gt;0,"(Se deberá adjuntar archivo .doc o .xls con detalle de conceptos y montos)","")</f>
        <v/>
      </c>
      <c r="C503" s="71"/>
      <c r="D503" s="71"/>
      <c r="E503" s="71"/>
      <c r="F503" s="71"/>
      <c r="G503" s="71"/>
      <c r="H503" s="71"/>
      <c r="I503" s="71"/>
      <c r="J503" s="71"/>
      <c r="K503" s="71"/>
      <c r="L503" s="71"/>
      <c r="M503" s="71"/>
      <c r="N503" s="71"/>
      <c r="O503" s="71"/>
      <c r="P503" s="71"/>
      <c r="Q503" s="71"/>
      <c r="R503" s="71"/>
      <c r="S503" s="71"/>
      <c r="T503" s="71"/>
      <c r="U503" s="71"/>
      <c r="V503" s="86"/>
      <c r="W503" s="73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</row>
    <row r="504" spans="1:47" s="63" customFormat="1" ht="12" customHeight="1">
      <c r="A504" s="60"/>
      <c r="B504" s="87" t="str">
        <f>IF(G499&gt;0,"C. PARTIDAS CONCILIATORIAS QUE RESTAN","")</f>
        <v/>
      </c>
      <c r="C504" s="61"/>
      <c r="D504" s="61"/>
      <c r="E504" s="78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93"/>
      <c r="Q504" s="93"/>
      <c r="R504" s="181"/>
      <c r="S504" s="181"/>
      <c r="T504" s="181"/>
      <c r="U504" s="181"/>
      <c r="V504" s="182"/>
      <c r="W504" s="62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</row>
    <row r="505" spans="1:47" s="74" customFormat="1" ht="12" customHeight="1">
      <c r="A505" s="72"/>
      <c r="B505" s="85" t="str">
        <f>IF(G499&gt;0,"(Se deberá adjuntar archivo .doc o .xls con detalle de conceptos y montos)","")</f>
        <v/>
      </c>
      <c r="C505" s="71"/>
      <c r="D505" s="71"/>
      <c r="E505" s="71"/>
      <c r="F505" s="71"/>
      <c r="G505" s="71"/>
      <c r="H505" s="71"/>
      <c r="I505" s="71"/>
      <c r="J505" s="71"/>
      <c r="K505" s="71"/>
      <c r="L505" s="71"/>
      <c r="M505" s="71"/>
      <c r="N505" s="71"/>
      <c r="O505" s="71"/>
      <c r="P505" s="71"/>
      <c r="Q505" s="71"/>
      <c r="R505" s="71"/>
      <c r="S505" s="71"/>
      <c r="T505" s="71"/>
      <c r="U505" s="71"/>
      <c r="V505" s="86"/>
      <c r="W505" s="73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</row>
    <row r="506" spans="1:47" s="63" customFormat="1" ht="12" customHeight="1">
      <c r="A506" s="60"/>
      <c r="B506" s="87" t="str">
        <f>IF(G499&gt;0,CONCATENATE("D. SALDO SEGÚN EXTRACTO BANCARIO AL ",TEXT('Datos Grales.'!$D$8,"dd/mm/yyyy")),"")</f>
        <v/>
      </c>
      <c r="C506" s="61"/>
      <c r="D506" s="61"/>
      <c r="E506" s="78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93"/>
      <c r="Q506" s="93"/>
      <c r="R506" s="181"/>
      <c r="S506" s="181"/>
      <c r="T506" s="181"/>
      <c r="U506" s="181"/>
      <c r="V506" s="182"/>
      <c r="W506" s="62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</row>
    <row r="507" spans="1:47" s="74" customFormat="1" ht="12" customHeight="1">
      <c r="A507" s="72"/>
      <c r="B507" s="85" t="str">
        <f>IF(G499&gt;0,"(Se deberá adjuntar escaneo en formato .jpg o .pdf de certificación o extracto bancario respectivo)","")</f>
        <v/>
      </c>
      <c r="C507" s="71"/>
      <c r="D507" s="71"/>
      <c r="E507" s="71"/>
      <c r="F507" s="71"/>
      <c r="G507" s="71"/>
      <c r="H507" s="71"/>
      <c r="I507" s="71"/>
      <c r="J507" s="71"/>
      <c r="K507" s="71"/>
      <c r="L507" s="71"/>
      <c r="M507" s="71"/>
      <c r="N507" s="71"/>
      <c r="O507" s="71"/>
      <c r="P507" s="71"/>
      <c r="Q507" s="71"/>
      <c r="R507" s="71"/>
      <c r="S507" s="71"/>
      <c r="T507" s="71"/>
      <c r="U507" s="71"/>
      <c r="V507" s="86"/>
      <c r="W507" s="73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</row>
    <row r="508" spans="1:47" s="63" customFormat="1" ht="12" customHeight="1">
      <c r="A508" s="60"/>
      <c r="B508" s="87" t="str">
        <f>IF(G499&gt;0,"E. CONCILIACIÓN DE SALDOS AL CIERRE (A.+B.-C.-D.)","")</f>
        <v/>
      </c>
      <c r="C508" s="61"/>
      <c r="D508" s="61"/>
      <c r="E508" s="78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93"/>
      <c r="R508" s="187">
        <f>ROUND(+R500+R502-R504-R506,2)</f>
        <v>0</v>
      </c>
      <c r="S508" s="187"/>
      <c r="T508" s="187"/>
      <c r="U508" s="187"/>
      <c r="V508" s="188"/>
      <c r="W508" s="62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</row>
    <row r="509" spans="1:47" s="80" customFormat="1" ht="12" customHeight="1" thickBot="1">
      <c r="A509" s="88"/>
      <c r="B509" s="183" t="str">
        <f>IF(G499&gt;0,IF(R508=0,"CONCILIACIÓN CORRECTA","ATENCIÓN!! No se verifica la conciliación de los saldos. Verifique los importes."),"")</f>
        <v/>
      </c>
      <c r="C509" s="184"/>
      <c r="D509" s="184"/>
      <c r="E509" s="184"/>
      <c r="F509" s="184"/>
      <c r="G509" s="184"/>
      <c r="H509" s="184"/>
      <c r="I509" s="184"/>
      <c r="J509" s="184"/>
      <c r="K509" s="184"/>
      <c r="L509" s="184"/>
      <c r="M509" s="184"/>
      <c r="N509" s="184"/>
      <c r="O509" s="184"/>
      <c r="P509" s="184"/>
      <c r="Q509" s="184"/>
      <c r="R509" s="184"/>
      <c r="S509" s="184"/>
      <c r="T509" s="184"/>
      <c r="U509" s="184"/>
      <c r="V509" s="185"/>
      <c r="W509" s="8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</row>
    <row r="510" spans="1:47" s="63" customFormat="1" ht="12.75" customHeight="1" thickBot="1">
      <c r="A510" s="77">
        <f>+A499+1</f>
        <v>45</v>
      </c>
      <c r="B510" s="186"/>
      <c r="C510" s="186"/>
      <c r="D510" s="186"/>
      <c r="E510" s="186"/>
      <c r="F510" s="186"/>
      <c r="G510" s="186"/>
      <c r="H510" s="186"/>
      <c r="I510" s="186"/>
      <c r="J510" s="186"/>
      <c r="K510" s="186"/>
      <c r="L510" s="180"/>
      <c r="M510" s="180"/>
      <c r="N510" s="180"/>
      <c r="O510" s="180"/>
      <c r="P510" s="180"/>
      <c r="Q510" s="180"/>
      <c r="R510" s="180"/>
      <c r="S510" s="180"/>
      <c r="T510" s="180"/>
      <c r="U510" s="180"/>
      <c r="V510" s="180"/>
      <c r="W510" s="62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</row>
    <row r="511" spans="1:47" s="63" customFormat="1" ht="12" customHeight="1">
      <c r="A511" s="60"/>
      <c r="B511" s="81" t="str">
        <f>IF(G510&gt;0,CONCATENATE("A. SALDO SEGÚN LIBROS AL ",TEXT('Datos Grales.'!$D$8,"dd/mm/yyyy")),"")</f>
        <v/>
      </c>
      <c r="C511" s="82"/>
      <c r="D511" s="82"/>
      <c r="E511" s="83"/>
      <c r="F511" s="82"/>
      <c r="G511" s="82"/>
      <c r="H511" s="82"/>
      <c r="I511" s="82"/>
      <c r="J511" s="82"/>
      <c r="K511" s="82"/>
      <c r="L511" s="82"/>
      <c r="M511" s="82"/>
      <c r="N511" s="82"/>
      <c r="O511" s="82"/>
      <c r="P511" s="82"/>
      <c r="Q511" s="84"/>
      <c r="R511" s="192"/>
      <c r="S511" s="192"/>
      <c r="T511" s="192"/>
      <c r="U511" s="192"/>
      <c r="V511" s="193"/>
      <c r="W511" s="62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</row>
    <row r="512" spans="1:47" s="74" customFormat="1" ht="12" customHeight="1">
      <c r="A512" s="72"/>
      <c r="B512" s="85" t="str">
        <f>IF(G510&gt;0,"(Se deberá adjuntar escaneo en formato .jpg o .pdf del folio con el último registro del periodo rendido)","")</f>
        <v/>
      </c>
      <c r="C512" s="71"/>
      <c r="D512" s="71"/>
      <c r="E512" s="71"/>
      <c r="F512" s="71"/>
      <c r="G512" s="71"/>
      <c r="H512" s="71"/>
      <c r="I512" s="71"/>
      <c r="J512" s="71"/>
      <c r="K512" s="71"/>
      <c r="L512" s="71"/>
      <c r="M512" s="71"/>
      <c r="N512" s="71"/>
      <c r="O512" s="71"/>
      <c r="P512" s="71"/>
      <c r="Q512" s="71"/>
      <c r="R512" s="71"/>
      <c r="S512" s="71"/>
      <c r="T512" s="71"/>
      <c r="U512" s="71"/>
      <c r="V512" s="86"/>
      <c r="W512" s="73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</row>
    <row r="513" spans="1:47" s="63" customFormat="1" ht="12" customHeight="1">
      <c r="A513" s="60"/>
      <c r="B513" s="87" t="str">
        <f>IF(G510&gt;0,"B. PARTIDAS CONCILIATORIAS QUE SUMAN","")</f>
        <v/>
      </c>
      <c r="C513" s="61"/>
      <c r="D513" s="61"/>
      <c r="E513" s="78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93"/>
      <c r="Q513" s="93"/>
      <c r="R513" s="181"/>
      <c r="S513" s="181"/>
      <c r="T513" s="181"/>
      <c r="U513" s="181"/>
      <c r="V513" s="182"/>
      <c r="W513" s="62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</row>
    <row r="514" spans="1:47" s="74" customFormat="1" ht="12" customHeight="1">
      <c r="A514" s="72"/>
      <c r="B514" s="85" t="str">
        <f>IF(G510&gt;0,"(Se deberá adjuntar archivo .doc o .xls con detalle de conceptos y montos)","")</f>
        <v/>
      </c>
      <c r="C514" s="71"/>
      <c r="D514" s="71"/>
      <c r="E514" s="71"/>
      <c r="F514" s="71"/>
      <c r="G514" s="71"/>
      <c r="H514" s="71"/>
      <c r="I514" s="71"/>
      <c r="J514" s="71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71"/>
      <c r="V514" s="86"/>
      <c r="W514" s="73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</row>
    <row r="515" spans="1:47" s="63" customFormat="1" ht="12" customHeight="1">
      <c r="A515" s="60"/>
      <c r="B515" s="87" t="str">
        <f>IF(G510&gt;0,"C. PARTIDAS CONCILIATORIAS QUE RESTAN","")</f>
        <v/>
      </c>
      <c r="C515" s="61"/>
      <c r="D515" s="61"/>
      <c r="E515" s="78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93"/>
      <c r="Q515" s="93"/>
      <c r="R515" s="181"/>
      <c r="S515" s="181"/>
      <c r="T515" s="181"/>
      <c r="U515" s="181"/>
      <c r="V515" s="182"/>
      <c r="W515" s="62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</row>
    <row r="516" spans="1:47" s="74" customFormat="1" ht="12" customHeight="1">
      <c r="A516" s="72"/>
      <c r="B516" s="85" t="str">
        <f>IF(G510&gt;0,"(Se deberá adjuntar archivo .doc o .xls con detalle de conceptos y montos)","")</f>
        <v/>
      </c>
      <c r="C516" s="71"/>
      <c r="D516" s="71"/>
      <c r="E516" s="71"/>
      <c r="F516" s="71"/>
      <c r="G516" s="71"/>
      <c r="H516" s="71"/>
      <c r="I516" s="71"/>
      <c r="J516" s="71"/>
      <c r="K516" s="71"/>
      <c r="L516" s="71"/>
      <c r="M516" s="71"/>
      <c r="N516" s="71"/>
      <c r="O516" s="71"/>
      <c r="P516" s="71"/>
      <c r="Q516" s="71"/>
      <c r="R516" s="71"/>
      <c r="S516" s="71"/>
      <c r="T516" s="71"/>
      <c r="U516" s="71"/>
      <c r="V516" s="86"/>
      <c r="W516" s="73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</row>
    <row r="517" spans="1:47" s="63" customFormat="1" ht="12" customHeight="1">
      <c r="A517" s="60"/>
      <c r="B517" s="87" t="str">
        <f>IF(G510&gt;0,CONCATENATE("D. SALDO SEGÚN EXTRACTO BANCARIO AL ",TEXT('Datos Grales.'!$D$8,"dd/mm/yyyy")),"")</f>
        <v/>
      </c>
      <c r="C517" s="61"/>
      <c r="D517" s="61"/>
      <c r="E517" s="78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93"/>
      <c r="Q517" s="93"/>
      <c r="R517" s="181"/>
      <c r="S517" s="181"/>
      <c r="T517" s="181"/>
      <c r="U517" s="181"/>
      <c r="V517" s="182"/>
      <c r="W517" s="62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</row>
    <row r="518" spans="1:47" s="74" customFormat="1" ht="12" customHeight="1">
      <c r="A518" s="72"/>
      <c r="B518" s="85" t="str">
        <f>IF(G510&gt;0,"(Se deberá adjuntar escaneo en formato .jpg o .pdf de certificación o extracto bancario respectivo)","")</f>
        <v/>
      </c>
      <c r="C518" s="71"/>
      <c r="D518" s="71"/>
      <c r="E518" s="71"/>
      <c r="F518" s="71"/>
      <c r="G518" s="71"/>
      <c r="H518" s="71"/>
      <c r="I518" s="71"/>
      <c r="J518" s="71"/>
      <c r="K518" s="71"/>
      <c r="L518" s="71"/>
      <c r="M518" s="71"/>
      <c r="N518" s="71"/>
      <c r="O518" s="71"/>
      <c r="P518" s="71"/>
      <c r="Q518" s="71"/>
      <c r="R518" s="71"/>
      <c r="S518" s="71"/>
      <c r="T518" s="71"/>
      <c r="U518" s="71"/>
      <c r="V518" s="86"/>
      <c r="W518" s="73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</row>
    <row r="519" spans="1:47" s="63" customFormat="1" ht="12" customHeight="1">
      <c r="A519" s="60"/>
      <c r="B519" s="87" t="str">
        <f>IF(G510&gt;0,"E. CONCILIACIÓN DE SALDOS AL CIERRE (A.+B.-C.-D.)","")</f>
        <v/>
      </c>
      <c r="C519" s="61"/>
      <c r="D519" s="61"/>
      <c r="E519" s="78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93"/>
      <c r="R519" s="187">
        <f>ROUND(+R511+R513-R515-R517,2)</f>
        <v>0</v>
      </c>
      <c r="S519" s="187"/>
      <c r="T519" s="187"/>
      <c r="U519" s="187"/>
      <c r="V519" s="188"/>
      <c r="W519" s="62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</row>
    <row r="520" spans="1:47" s="80" customFormat="1" ht="12" customHeight="1" thickBot="1">
      <c r="A520" s="88"/>
      <c r="B520" s="183" t="str">
        <f>IF(G510&gt;0,IF(R519=0,"CONCILIACIÓN CORRECTA","ATENCIÓN!! No se verifica la conciliación de los saldos. Verifique los importes."),"")</f>
        <v/>
      </c>
      <c r="C520" s="184"/>
      <c r="D520" s="184"/>
      <c r="E520" s="184"/>
      <c r="F520" s="184"/>
      <c r="G520" s="184"/>
      <c r="H520" s="184"/>
      <c r="I520" s="184"/>
      <c r="J520" s="184"/>
      <c r="K520" s="184"/>
      <c r="L520" s="184"/>
      <c r="M520" s="184"/>
      <c r="N520" s="184"/>
      <c r="O520" s="184"/>
      <c r="P520" s="184"/>
      <c r="Q520" s="184"/>
      <c r="R520" s="184"/>
      <c r="S520" s="184"/>
      <c r="T520" s="184"/>
      <c r="U520" s="184"/>
      <c r="V520" s="185"/>
      <c r="W520" s="8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</row>
    <row r="521" spans="1:47" ht="15.75" thickBot="1">
      <c r="A521" s="90"/>
      <c r="B521" s="91"/>
      <c r="C521" s="91"/>
      <c r="D521" s="91"/>
      <c r="E521" s="91"/>
      <c r="F521" s="91"/>
      <c r="G521" s="91"/>
      <c r="H521" s="91"/>
      <c r="I521" s="91"/>
      <c r="J521" s="91"/>
      <c r="K521" s="91"/>
      <c r="L521" s="91"/>
      <c r="M521" s="91"/>
      <c r="N521" s="91"/>
      <c r="O521" s="91"/>
      <c r="P521" s="91"/>
      <c r="Q521" s="91"/>
      <c r="R521" s="91"/>
      <c r="S521" s="91"/>
      <c r="T521" s="91"/>
      <c r="U521" s="91"/>
      <c r="V521" s="91"/>
      <c r="W521" s="92"/>
    </row>
    <row r="522" spans="1:47" ht="15.75" thickTop="1"/>
    <row r="523" spans="1:47">
      <c r="A523" s="194" t="s">
        <v>166</v>
      </c>
      <c r="B523" s="194"/>
      <c r="C523" s="194"/>
      <c r="D523" s="194"/>
      <c r="E523" s="194"/>
      <c r="F523" s="194"/>
      <c r="G523" s="194"/>
      <c r="H523" s="194"/>
      <c r="I523" s="194"/>
      <c r="J523" s="194"/>
      <c r="K523" s="194"/>
      <c r="L523" s="194"/>
      <c r="M523" s="194"/>
      <c r="N523" s="194"/>
      <c r="O523" s="194"/>
      <c r="P523" s="194"/>
      <c r="Q523" s="194"/>
      <c r="R523" s="194"/>
      <c r="S523" s="194"/>
      <c r="T523" s="194"/>
      <c r="U523" s="194"/>
      <c r="V523" s="194"/>
      <c r="W523" s="194"/>
    </row>
    <row r="524" spans="1:47">
      <c r="A524" s="194"/>
      <c r="B524" s="194"/>
      <c r="C524" s="194"/>
      <c r="D524" s="194"/>
      <c r="E524" s="194"/>
      <c r="F524" s="194"/>
      <c r="G524" s="194"/>
      <c r="H524" s="194"/>
      <c r="I524" s="194"/>
      <c r="J524" s="194"/>
      <c r="K524" s="194"/>
      <c r="L524" s="194"/>
      <c r="M524" s="194"/>
      <c r="N524" s="194"/>
      <c r="O524" s="194"/>
      <c r="P524" s="194"/>
      <c r="Q524" s="194"/>
      <c r="R524" s="194"/>
      <c r="S524" s="194"/>
      <c r="T524" s="194"/>
      <c r="U524" s="194"/>
      <c r="V524" s="194"/>
      <c r="W524" s="194"/>
    </row>
    <row r="525" spans="1:47">
      <c r="A525" s="194"/>
      <c r="B525" s="194"/>
      <c r="C525" s="194"/>
      <c r="D525" s="194"/>
      <c r="E525" s="194"/>
      <c r="F525" s="194"/>
      <c r="G525" s="194"/>
      <c r="H525" s="194"/>
      <c r="I525" s="194"/>
      <c r="J525" s="194"/>
      <c r="K525" s="194"/>
      <c r="L525" s="194"/>
      <c r="M525" s="194"/>
      <c r="N525" s="194"/>
      <c r="O525" s="194"/>
      <c r="P525" s="194"/>
      <c r="Q525" s="194"/>
      <c r="R525" s="194"/>
      <c r="S525" s="194"/>
      <c r="T525" s="194"/>
      <c r="U525" s="194"/>
      <c r="V525" s="194"/>
      <c r="W525" s="194"/>
    </row>
  </sheetData>
  <sheetProtection password="90F3" sheet="1" objects="1" scenarios="1" selectLockedCells="1"/>
  <mergeCells count="609">
    <mergeCell ref="Y240:AU242"/>
    <mergeCell ref="A523:W525"/>
    <mergeCell ref="Z227:AD227"/>
    <mergeCell ref="AE227:AI227"/>
    <mergeCell ref="AJ227:AT227"/>
    <mergeCell ref="AP228:AT228"/>
    <mergeCell ref="AP230:AT230"/>
    <mergeCell ref="AP232:AT232"/>
    <mergeCell ref="AP234:AT234"/>
    <mergeCell ref="AP236:AT236"/>
    <mergeCell ref="Z237:AT237"/>
    <mergeCell ref="R511:V511"/>
    <mergeCell ref="R513:V513"/>
    <mergeCell ref="R515:V515"/>
    <mergeCell ref="R517:V517"/>
    <mergeCell ref="R519:V519"/>
    <mergeCell ref="B520:V520"/>
    <mergeCell ref="R506:V506"/>
    <mergeCell ref="R508:V508"/>
    <mergeCell ref="B509:V509"/>
    <mergeCell ref="B510:F510"/>
    <mergeCell ref="G510:K510"/>
    <mergeCell ref="L510:V510"/>
    <mergeCell ref="B499:F499"/>
    <mergeCell ref="Z216:AD216"/>
    <mergeCell ref="AE216:AI216"/>
    <mergeCell ref="AJ216:AT216"/>
    <mergeCell ref="AP217:AT217"/>
    <mergeCell ref="AP219:AT219"/>
    <mergeCell ref="AP221:AT221"/>
    <mergeCell ref="AP223:AT223"/>
    <mergeCell ref="AP225:AT225"/>
    <mergeCell ref="Z226:AT226"/>
    <mergeCell ref="Z205:AD205"/>
    <mergeCell ref="AE205:AI205"/>
    <mergeCell ref="AJ205:AT205"/>
    <mergeCell ref="AP206:AT206"/>
    <mergeCell ref="AP208:AT208"/>
    <mergeCell ref="AP210:AT210"/>
    <mergeCell ref="AP212:AT212"/>
    <mergeCell ref="AP214:AT214"/>
    <mergeCell ref="Z215:AT215"/>
    <mergeCell ref="Z194:AD194"/>
    <mergeCell ref="AE194:AI194"/>
    <mergeCell ref="AJ194:AT194"/>
    <mergeCell ref="AP195:AT195"/>
    <mergeCell ref="AP197:AT197"/>
    <mergeCell ref="AP199:AT199"/>
    <mergeCell ref="AP201:AT201"/>
    <mergeCell ref="AP203:AT203"/>
    <mergeCell ref="Z204:AT204"/>
    <mergeCell ref="Z181:AD181"/>
    <mergeCell ref="AE181:AI181"/>
    <mergeCell ref="AJ181:AT181"/>
    <mergeCell ref="AP182:AT182"/>
    <mergeCell ref="AP184:AT184"/>
    <mergeCell ref="AP186:AT186"/>
    <mergeCell ref="AP188:AT188"/>
    <mergeCell ref="AP190:AT190"/>
    <mergeCell ref="Z191:AT191"/>
    <mergeCell ref="Z170:AD170"/>
    <mergeCell ref="AE170:AI170"/>
    <mergeCell ref="AJ170:AT170"/>
    <mergeCell ref="AP171:AT171"/>
    <mergeCell ref="AP173:AT173"/>
    <mergeCell ref="AP175:AT175"/>
    <mergeCell ref="AP177:AT177"/>
    <mergeCell ref="AP179:AT179"/>
    <mergeCell ref="Z180:AT180"/>
    <mergeCell ref="Z159:AD159"/>
    <mergeCell ref="AE159:AI159"/>
    <mergeCell ref="AJ159:AT159"/>
    <mergeCell ref="AP160:AT160"/>
    <mergeCell ref="AP162:AT162"/>
    <mergeCell ref="AP164:AT164"/>
    <mergeCell ref="AP166:AT166"/>
    <mergeCell ref="AP168:AT168"/>
    <mergeCell ref="Z169:AT169"/>
    <mergeCell ref="Z148:AD148"/>
    <mergeCell ref="AE148:AI148"/>
    <mergeCell ref="AJ148:AT148"/>
    <mergeCell ref="AP149:AT149"/>
    <mergeCell ref="AP151:AT151"/>
    <mergeCell ref="AP153:AT153"/>
    <mergeCell ref="AP155:AT155"/>
    <mergeCell ref="AP157:AT157"/>
    <mergeCell ref="Z158:AT158"/>
    <mergeCell ref="Z137:AD137"/>
    <mergeCell ref="AE137:AI137"/>
    <mergeCell ref="AJ137:AT137"/>
    <mergeCell ref="AP138:AT138"/>
    <mergeCell ref="AP140:AT140"/>
    <mergeCell ref="AP142:AT142"/>
    <mergeCell ref="AP144:AT144"/>
    <mergeCell ref="AP146:AT146"/>
    <mergeCell ref="Z147:AT147"/>
    <mergeCell ref="Z126:AD126"/>
    <mergeCell ref="AE126:AI126"/>
    <mergeCell ref="AJ126:AT126"/>
    <mergeCell ref="AP127:AT127"/>
    <mergeCell ref="AP129:AT129"/>
    <mergeCell ref="AP131:AT131"/>
    <mergeCell ref="AP133:AT133"/>
    <mergeCell ref="AP135:AT135"/>
    <mergeCell ref="Z136:AT136"/>
    <mergeCell ref="Z113:AD113"/>
    <mergeCell ref="AE113:AI113"/>
    <mergeCell ref="AJ113:AT113"/>
    <mergeCell ref="AP114:AT114"/>
    <mergeCell ref="AP116:AT116"/>
    <mergeCell ref="AP118:AT118"/>
    <mergeCell ref="AP120:AT120"/>
    <mergeCell ref="AP122:AT122"/>
    <mergeCell ref="Z123:AT123"/>
    <mergeCell ref="Z102:AD102"/>
    <mergeCell ref="AE102:AI102"/>
    <mergeCell ref="AJ102:AT102"/>
    <mergeCell ref="AP103:AT103"/>
    <mergeCell ref="AP105:AT105"/>
    <mergeCell ref="AP107:AT107"/>
    <mergeCell ref="AP109:AT109"/>
    <mergeCell ref="AP111:AT111"/>
    <mergeCell ref="Z112:AT112"/>
    <mergeCell ref="Z91:AD91"/>
    <mergeCell ref="AE91:AI91"/>
    <mergeCell ref="AJ91:AT91"/>
    <mergeCell ref="AP92:AT92"/>
    <mergeCell ref="AP94:AT94"/>
    <mergeCell ref="AP96:AT96"/>
    <mergeCell ref="AP98:AT98"/>
    <mergeCell ref="AP100:AT100"/>
    <mergeCell ref="Z101:AT101"/>
    <mergeCell ref="Z80:AD80"/>
    <mergeCell ref="AE80:AI80"/>
    <mergeCell ref="AJ80:AT80"/>
    <mergeCell ref="AP81:AT81"/>
    <mergeCell ref="AP83:AT83"/>
    <mergeCell ref="AP85:AT85"/>
    <mergeCell ref="AP87:AT87"/>
    <mergeCell ref="AP89:AT89"/>
    <mergeCell ref="Z90:AT90"/>
    <mergeCell ref="Z69:AD69"/>
    <mergeCell ref="AE69:AI69"/>
    <mergeCell ref="AJ69:AT69"/>
    <mergeCell ref="AP70:AT70"/>
    <mergeCell ref="AP72:AT72"/>
    <mergeCell ref="AP74:AT74"/>
    <mergeCell ref="AP76:AT76"/>
    <mergeCell ref="AP78:AT78"/>
    <mergeCell ref="Z79:AT79"/>
    <mergeCell ref="Z58:AD58"/>
    <mergeCell ref="AE58:AI58"/>
    <mergeCell ref="AJ58:AT58"/>
    <mergeCell ref="AP59:AT59"/>
    <mergeCell ref="AP61:AT61"/>
    <mergeCell ref="AP63:AT63"/>
    <mergeCell ref="AP65:AT65"/>
    <mergeCell ref="AP67:AT67"/>
    <mergeCell ref="Z68:AT68"/>
    <mergeCell ref="Z45:AD45"/>
    <mergeCell ref="AE45:AI45"/>
    <mergeCell ref="AJ45:AT45"/>
    <mergeCell ref="AP46:AT46"/>
    <mergeCell ref="AP48:AT48"/>
    <mergeCell ref="AP50:AT50"/>
    <mergeCell ref="AP52:AT52"/>
    <mergeCell ref="AP54:AT54"/>
    <mergeCell ref="Z55:AT55"/>
    <mergeCell ref="Z34:AD34"/>
    <mergeCell ref="AE34:AI34"/>
    <mergeCell ref="AJ34:AT34"/>
    <mergeCell ref="AP35:AT35"/>
    <mergeCell ref="AP37:AT37"/>
    <mergeCell ref="AP39:AT39"/>
    <mergeCell ref="AP41:AT41"/>
    <mergeCell ref="AP43:AT43"/>
    <mergeCell ref="Z44:AT44"/>
    <mergeCell ref="Z23:AD23"/>
    <mergeCell ref="AE23:AI23"/>
    <mergeCell ref="AJ23:AT23"/>
    <mergeCell ref="AP24:AT24"/>
    <mergeCell ref="AP26:AT26"/>
    <mergeCell ref="AP28:AT28"/>
    <mergeCell ref="AP30:AT30"/>
    <mergeCell ref="AP32:AT32"/>
    <mergeCell ref="Z33:AT33"/>
    <mergeCell ref="Z12:AD12"/>
    <mergeCell ref="AE12:AI12"/>
    <mergeCell ref="AJ12:AT12"/>
    <mergeCell ref="AP13:AT13"/>
    <mergeCell ref="AP15:AT15"/>
    <mergeCell ref="AP17:AT17"/>
    <mergeCell ref="AP19:AT19"/>
    <mergeCell ref="AP21:AT21"/>
    <mergeCell ref="Z22:AT22"/>
    <mergeCell ref="Y1:AU1"/>
    <mergeCell ref="Y2:AU2"/>
    <mergeCell ref="Y3:AU3"/>
    <mergeCell ref="Y4:AU4"/>
    <mergeCell ref="Y5:AU5"/>
    <mergeCell ref="Y6:AU6"/>
    <mergeCell ref="Y8:AU8"/>
    <mergeCell ref="Z10:AT10"/>
    <mergeCell ref="Z11:AD11"/>
    <mergeCell ref="AE11:AI11"/>
    <mergeCell ref="AJ11:AT11"/>
    <mergeCell ref="G499:K499"/>
    <mergeCell ref="L499:V499"/>
    <mergeCell ref="R500:V500"/>
    <mergeCell ref="R502:V502"/>
    <mergeCell ref="R504:V504"/>
    <mergeCell ref="R489:V489"/>
    <mergeCell ref="R491:V491"/>
    <mergeCell ref="R493:V493"/>
    <mergeCell ref="R495:V495"/>
    <mergeCell ref="R497:V497"/>
    <mergeCell ref="B498:V498"/>
    <mergeCell ref="R484:V484"/>
    <mergeCell ref="R486:V486"/>
    <mergeCell ref="B487:V487"/>
    <mergeCell ref="B488:F488"/>
    <mergeCell ref="G488:K488"/>
    <mergeCell ref="L488:V488"/>
    <mergeCell ref="B477:F477"/>
    <mergeCell ref="G477:K477"/>
    <mergeCell ref="L477:V477"/>
    <mergeCell ref="R478:V478"/>
    <mergeCell ref="R480:V480"/>
    <mergeCell ref="R482:V482"/>
    <mergeCell ref="R467:V467"/>
    <mergeCell ref="R469:V469"/>
    <mergeCell ref="R471:V471"/>
    <mergeCell ref="R473:V473"/>
    <mergeCell ref="R475:V475"/>
    <mergeCell ref="B476:V476"/>
    <mergeCell ref="R460:V460"/>
    <mergeCell ref="R462:V462"/>
    <mergeCell ref="B463:V463"/>
    <mergeCell ref="B466:F466"/>
    <mergeCell ref="G466:K466"/>
    <mergeCell ref="L466:V466"/>
    <mergeCell ref="B453:F453"/>
    <mergeCell ref="G453:K453"/>
    <mergeCell ref="L453:V453"/>
    <mergeCell ref="R454:V454"/>
    <mergeCell ref="R456:V456"/>
    <mergeCell ref="R458:V458"/>
    <mergeCell ref="R443:V443"/>
    <mergeCell ref="R445:V445"/>
    <mergeCell ref="R447:V447"/>
    <mergeCell ref="R449:V449"/>
    <mergeCell ref="R451:V451"/>
    <mergeCell ref="B452:V452"/>
    <mergeCell ref="R438:V438"/>
    <mergeCell ref="R440:V440"/>
    <mergeCell ref="B441:V441"/>
    <mergeCell ref="B442:F442"/>
    <mergeCell ref="G442:K442"/>
    <mergeCell ref="L442:V442"/>
    <mergeCell ref="B431:F431"/>
    <mergeCell ref="G431:K431"/>
    <mergeCell ref="L431:V431"/>
    <mergeCell ref="R432:V432"/>
    <mergeCell ref="R434:V434"/>
    <mergeCell ref="R436:V436"/>
    <mergeCell ref="R421:V421"/>
    <mergeCell ref="R423:V423"/>
    <mergeCell ref="R425:V425"/>
    <mergeCell ref="R427:V427"/>
    <mergeCell ref="R429:V429"/>
    <mergeCell ref="B430:V430"/>
    <mergeCell ref="R416:V416"/>
    <mergeCell ref="R418:V418"/>
    <mergeCell ref="B419:V419"/>
    <mergeCell ref="B420:F420"/>
    <mergeCell ref="G420:K420"/>
    <mergeCell ref="L420:V420"/>
    <mergeCell ref="B409:F409"/>
    <mergeCell ref="G409:K409"/>
    <mergeCell ref="L409:V409"/>
    <mergeCell ref="R410:V410"/>
    <mergeCell ref="R412:V412"/>
    <mergeCell ref="R414:V414"/>
    <mergeCell ref="R399:V399"/>
    <mergeCell ref="R401:V401"/>
    <mergeCell ref="R403:V403"/>
    <mergeCell ref="R405:V405"/>
    <mergeCell ref="R407:V407"/>
    <mergeCell ref="B408:V408"/>
    <mergeCell ref="R392:V392"/>
    <mergeCell ref="R394:V394"/>
    <mergeCell ref="B395:V395"/>
    <mergeCell ref="B398:F398"/>
    <mergeCell ref="G398:K398"/>
    <mergeCell ref="L398:V398"/>
    <mergeCell ref="B385:F385"/>
    <mergeCell ref="G385:K385"/>
    <mergeCell ref="L385:V385"/>
    <mergeCell ref="R386:V386"/>
    <mergeCell ref="R388:V388"/>
    <mergeCell ref="R390:V390"/>
    <mergeCell ref="R375:V375"/>
    <mergeCell ref="R377:V377"/>
    <mergeCell ref="R379:V379"/>
    <mergeCell ref="R381:V381"/>
    <mergeCell ref="R383:V383"/>
    <mergeCell ref="B384:V384"/>
    <mergeCell ref="R370:V370"/>
    <mergeCell ref="R372:V372"/>
    <mergeCell ref="B373:V373"/>
    <mergeCell ref="B374:F374"/>
    <mergeCell ref="G374:K374"/>
    <mergeCell ref="L374:V374"/>
    <mergeCell ref="B363:F363"/>
    <mergeCell ref="G363:K363"/>
    <mergeCell ref="L363:V363"/>
    <mergeCell ref="R364:V364"/>
    <mergeCell ref="R366:V366"/>
    <mergeCell ref="R368:V368"/>
    <mergeCell ref="R353:V353"/>
    <mergeCell ref="R355:V355"/>
    <mergeCell ref="R357:V357"/>
    <mergeCell ref="R359:V359"/>
    <mergeCell ref="R361:V361"/>
    <mergeCell ref="B362:V362"/>
    <mergeCell ref="R348:V348"/>
    <mergeCell ref="R350:V350"/>
    <mergeCell ref="B351:V351"/>
    <mergeCell ref="B352:F352"/>
    <mergeCell ref="G352:K352"/>
    <mergeCell ref="L352:V352"/>
    <mergeCell ref="B341:F341"/>
    <mergeCell ref="G341:K341"/>
    <mergeCell ref="L341:V341"/>
    <mergeCell ref="R342:V342"/>
    <mergeCell ref="R344:V344"/>
    <mergeCell ref="R346:V346"/>
    <mergeCell ref="R331:V331"/>
    <mergeCell ref="R333:V333"/>
    <mergeCell ref="R335:V335"/>
    <mergeCell ref="R337:V337"/>
    <mergeCell ref="R339:V339"/>
    <mergeCell ref="B340:V340"/>
    <mergeCell ref="R324:V324"/>
    <mergeCell ref="R326:V326"/>
    <mergeCell ref="B327:V327"/>
    <mergeCell ref="B330:F330"/>
    <mergeCell ref="G330:K330"/>
    <mergeCell ref="L330:V330"/>
    <mergeCell ref="B317:F317"/>
    <mergeCell ref="G317:K317"/>
    <mergeCell ref="L317:V317"/>
    <mergeCell ref="R318:V318"/>
    <mergeCell ref="R320:V320"/>
    <mergeCell ref="R322:V322"/>
    <mergeCell ref="R307:V307"/>
    <mergeCell ref="R309:V309"/>
    <mergeCell ref="R311:V311"/>
    <mergeCell ref="R313:V313"/>
    <mergeCell ref="R315:V315"/>
    <mergeCell ref="B316:V316"/>
    <mergeCell ref="R302:V302"/>
    <mergeCell ref="R304:V304"/>
    <mergeCell ref="B305:V305"/>
    <mergeCell ref="B306:F306"/>
    <mergeCell ref="G306:K306"/>
    <mergeCell ref="L306:V306"/>
    <mergeCell ref="B295:F295"/>
    <mergeCell ref="G295:K295"/>
    <mergeCell ref="L295:V295"/>
    <mergeCell ref="R296:V296"/>
    <mergeCell ref="R298:V298"/>
    <mergeCell ref="R300:V300"/>
    <mergeCell ref="R285:V285"/>
    <mergeCell ref="R287:V287"/>
    <mergeCell ref="R289:V289"/>
    <mergeCell ref="R291:V291"/>
    <mergeCell ref="R293:V293"/>
    <mergeCell ref="B294:V294"/>
    <mergeCell ref="R280:V280"/>
    <mergeCell ref="R282:V282"/>
    <mergeCell ref="B283:V283"/>
    <mergeCell ref="B284:F284"/>
    <mergeCell ref="G284:K284"/>
    <mergeCell ref="L284:V284"/>
    <mergeCell ref="B273:F273"/>
    <mergeCell ref="G273:K273"/>
    <mergeCell ref="L273:V273"/>
    <mergeCell ref="R274:V274"/>
    <mergeCell ref="R276:V276"/>
    <mergeCell ref="R278:V278"/>
    <mergeCell ref="R263:V263"/>
    <mergeCell ref="R265:V265"/>
    <mergeCell ref="R267:V267"/>
    <mergeCell ref="R269:V269"/>
    <mergeCell ref="R271:V271"/>
    <mergeCell ref="B272:V272"/>
    <mergeCell ref="R256:V256"/>
    <mergeCell ref="R258:V258"/>
    <mergeCell ref="B259:V259"/>
    <mergeCell ref="B262:F262"/>
    <mergeCell ref="G262:K262"/>
    <mergeCell ref="L262:V262"/>
    <mergeCell ref="B249:F249"/>
    <mergeCell ref="G249:K249"/>
    <mergeCell ref="L249:V249"/>
    <mergeCell ref="R250:V250"/>
    <mergeCell ref="R252:V252"/>
    <mergeCell ref="R254:V254"/>
    <mergeCell ref="R239:V239"/>
    <mergeCell ref="R241:V241"/>
    <mergeCell ref="R243:V243"/>
    <mergeCell ref="R245:V245"/>
    <mergeCell ref="R247:V247"/>
    <mergeCell ref="B248:V248"/>
    <mergeCell ref="R234:V234"/>
    <mergeCell ref="R236:V236"/>
    <mergeCell ref="B237:V237"/>
    <mergeCell ref="B238:F238"/>
    <mergeCell ref="G238:K238"/>
    <mergeCell ref="L238:V238"/>
    <mergeCell ref="B227:F227"/>
    <mergeCell ref="G227:K227"/>
    <mergeCell ref="L227:V227"/>
    <mergeCell ref="R228:V228"/>
    <mergeCell ref="R230:V230"/>
    <mergeCell ref="R232:V232"/>
    <mergeCell ref="R217:V217"/>
    <mergeCell ref="R219:V219"/>
    <mergeCell ref="R221:V221"/>
    <mergeCell ref="R223:V223"/>
    <mergeCell ref="R225:V225"/>
    <mergeCell ref="B226:V226"/>
    <mergeCell ref="R212:V212"/>
    <mergeCell ref="R214:V214"/>
    <mergeCell ref="B215:V215"/>
    <mergeCell ref="B216:F216"/>
    <mergeCell ref="G216:K216"/>
    <mergeCell ref="L216:V216"/>
    <mergeCell ref="B205:F205"/>
    <mergeCell ref="G205:K205"/>
    <mergeCell ref="L205:V205"/>
    <mergeCell ref="R206:V206"/>
    <mergeCell ref="R208:V208"/>
    <mergeCell ref="R210:V210"/>
    <mergeCell ref="R195:V195"/>
    <mergeCell ref="R197:V197"/>
    <mergeCell ref="R199:V199"/>
    <mergeCell ref="R201:V201"/>
    <mergeCell ref="R203:V203"/>
    <mergeCell ref="B204:V204"/>
    <mergeCell ref="R188:V188"/>
    <mergeCell ref="R190:V190"/>
    <mergeCell ref="B191:V191"/>
    <mergeCell ref="B194:F194"/>
    <mergeCell ref="G194:K194"/>
    <mergeCell ref="L194:V194"/>
    <mergeCell ref="B181:F181"/>
    <mergeCell ref="G181:K181"/>
    <mergeCell ref="L181:V181"/>
    <mergeCell ref="R182:V182"/>
    <mergeCell ref="R184:V184"/>
    <mergeCell ref="R186:V186"/>
    <mergeCell ref="R171:V171"/>
    <mergeCell ref="R173:V173"/>
    <mergeCell ref="R175:V175"/>
    <mergeCell ref="R177:V177"/>
    <mergeCell ref="R179:V179"/>
    <mergeCell ref="B180:V180"/>
    <mergeCell ref="R166:V166"/>
    <mergeCell ref="R168:V168"/>
    <mergeCell ref="B169:V169"/>
    <mergeCell ref="B170:F170"/>
    <mergeCell ref="G170:K170"/>
    <mergeCell ref="L170:V170"/>
    <mergeCell ref="B159:F159"/>
    <mergeCell ref="G159:K159"/>
    <mergeCell ref="L159:V159"/>
    <mergeCell ref="R160:V160"/>
    <mergeCell ref="R162:V162"/>
    <mergeCell ref="R164:V164"/>
    <mergeCell ref="R149:V149"/>
    <mergeCell ref="R151:V151"/>
    <mergeCell ref="R153:V153"/>
    <mergeCell ref="R155:V155"/>
    <mergeCell ref="R157:V157"/>
    <mergeCell ref="B158:V158"/>
    <mergeCell ref="R144:V144"/>
    <mergeCell ref="R146:V146"/>
    <mergeCell ref="B147:V147"/>
    <mergeCell ref="B148:F148"/>
    <mergeCell ref="G148:K148"/>
    <mergeCell ref="L148:V148"/>
    <mergeCell ref="B137:F137"/>
    <mergeCell ref="G137:K137"/>
    <mergeCell ref="L137:V137"/>
    <mergeCell ref="R138:V138"/>
    <mergeCell ref="R140:V140"/>
    <mergeCell ref="R142:V142"/>
    <mergeCell ref="R127:V127"/>
    <mergeCell ref="R129:V129"/>
    <mergeCell ref="R131:V131"/>
    <mergeCell ref="R133:V133"/>
    <mergeCell ref="R135:V135"/>
    <mergeCell ref="B136:V136"/>
    <mergeCell ref="R120:V120"/>
    <mergeCell ref="R122:V122"/>
    <mergeCell ref="B123:V123"/>
    <mergeCell ref="B126:F126"/>
    <mergeCell ref="G126:K126"/>
    <mergeCell ref="L126:V126"/>
    <mergeCell ref="B113:F113"/>
    <mergeCell ref="G113:K113"/>
    <mergeCell ref="L113:V113"/>
    <mergeCell ref="R114:V114"/>
    <mergeCell ref="R116:V116"/>
    <mergeCell ref="R118:V118"/>
    <mergeCell ref="R103:V103"/>
    <mergeCell ref="R105:V105"/>
    <mergeCell ref="R107:V107"/>
    <mergeCell ref="R109:V109"/>
    <mergeCell ref="R111:V111"/>
    <mergeCell ref="B112:V112"/>
    <mergeCell ref="R98:V98"/>
    <mergeCell ref="R100:V100"/>
    <mergeCell ref="B101:V101"/>
    <mergeCell ref="B102:F102"/>
    <mergeCell ref="G102:K102"/>
    <mergeCell ref="L102:V102"/>
    <mergeCell ref="B91:F91"/>
    <mergeCell ref="G91:K91"/>
    <mergeCell ref="L91:V91"/>
    <mergeCell ref="R92:V92"/>
    <mergeCell ref="R94:V94"/>
    <mergeCell ref="R96:V96"/>
    <mergeCell ref="R81:V81"/>
    <mergeCell ref="R83:V83"/>
    <mergeCell ref="R85:V85"/>
    <mergeCell ref="R87:V87"/>
    <mergeCell ref="R89:V89"/>
    <mergeCell ref="B90:V90"/>
    <mergeCell ref="R76:V76"/>
    <mergeCell ref="R78:V78"/>
    <mergeCell ref="B79:V79"/>
    <mergeCell ref="B80:F80"/>
    <mergeCell ref="G80:K80"/>
    <mergeCell ref="L80:V80"/>
    <mergeCell ref="B69:F69"/>
    <mergeCell ref="G69:K69"/>
    <mergeCell ref="L69:V69"/>
    <mergeCell ref="R70:V70"/>
    <mergeCell ref="R72:V72"/>
    <mergeCell ref="R74:V74"/>
    <mergeCell ref="R59:V59"/>
    <mergeCell ref="R61:V61"/>
    <mergeCell ref="R63:V63"/>
    <mergeCell ref="R65:V65"/>
    <mergeCell ref="R67:V67"/>
    <mergeCell ref="B68:V68"/>
    <mergeCell ref="R52:V52"/>
    <mergeCell ref="R54:V54"/>
    <mergeCell ref="B55:V55"/>
    <mergeCell ref="B58:F58"/>
    <mergeCell ref="G58:K58"/>
    <mergeCell ref="L58:V58"/>
    <mergeCell ref="B45:F45"/>
    <mergeCell ref="G45:K45"/>
    <mergeCell ref="L45:V45"/>
    <mergeCell ref="R46:V46"/>
    <mergeCell ref="R48:V48"/>
    <mergeCell ref="R50:V50"/>
    <mergeCell ref="R35:V35"/>
    <mergeCell ref="R37:V37"/>
    <mergeCell ref="R39:V39"/>
    <mergeCell ref="R41:V41"/>
    <mergeCell ref="R43:V43"/>
    <mergeCell ref="B44:V44"/>
    <mergeCell ref="R24:V24"/>
    <mergeCell ref="R26:V26"/>
    <mergeCell ref="R28:V28"/>
    <mergeCell ref="R30:V30"/>
    <mergeCell ref="R32:V32"/>
    <mergeCell ref="B33:V33"/>
    <mergeCell ref="B34:F34"/>
    <mergeCell ref="G34:K34"/>
    <mergeCell ref="L34:V34"/>
    <mergeCell ref="B22:V22"/>
    <mergeCell ref="B23:F23"/>
    <mergeCell ref="G23:K23"/>
    <mergeCell ref="L23:V23"/>
    <mergeCell ref="R21:V21"/>
    <mergeCell ref="A8:W8"/>
    <mergeCell ref="B10:V10"/>
    <mergeCell ref="B11:F11"/>
    <mergeCell ref="B12:F12"/>
    <mergeCell ref="G11:K11"/>
    <mergeCell ref="G12:K12"/>
    <mergeCell ref="R13:V13"/>
    <mergeCell ref="R15:V15"/>
    <mergeCell ref="R19:V19"/>
    <mergeCell ref="A1:W1"/>
    <mergeCell ref="A2:W2"/>
    <mergeCell ref="A3:W3"/>
    <mergeCell ref="A4:W4"/>
    <mergeCell ref="A5:W5"/>
    <mergeCell ref="A6:W6"/>
    <mergeCell ref="L11:V11"/>
    <mergeCell ref="L12:V12"/>
    <mergeCell ref="R17:V17"/>
  </mergeCells>
  <conditionalFormatting sqref="B22:W22 B33:W34 B44:W45 B55:W58 B68:W69 B79:W80 B90:W91 B101:W102 B112:W113 B136:W137 B147:W148 B158:W159 B169:W170 B180:W181 B204:W205 B215:W216 B226:W227 B237:W238 B248:W249 B272:W273 B283:W284 B294:W295 B305:W306 B316:W317 B340:W341 B351:W352 B362:W363 B373:W374 B384:W385 B408:W409 B419:W420 B430:W431 B441:W442 B452:W453 B476:W477 B487:W488 B498:W499 B509:W510 B520:W520 B123:W126 B191:W194 B259:W262 B327:W330 B395:W398 B463:W466 Z22:AU22 Z33:AU34 Z44:AU45 Z55:AU58 Z68:AU69 Z79:AU80 Z90:AU91 Z101:AU102 Z112:AU113 Z136:AU137 Z147:AU148 Z158:AU159 Z169:AU170 Z180:AU181 Z204:AU205 Z215:AU216 Z226:AU227 Z237:AU237 Z123:AU126 Z191:AU194">
    <cfRule type="containsText" dxfId="5" priority="285" operator="containsText" text="ATENCIÓN!! No se verifica la conciliación de los saldos. Verifique los importes.">
      <formula>NOT(ISERROR(SEARCH("ATENCIÓN!! No se verifica la conciliación de los saldos. Verifique los importes.",B22)))</formula>
    </cfRule>
    <cfRule type="containsText" dxfId="4" priority="286" operator="containsText" text="CONCILIACIÓN CORRECTA">
      <formula>NOT(ISERROR(SEARCH("CONCILIACIÓN CORRECTA",B22)))</formula>
    </cfRule>
  </conditionalFormatting>
  <pageMargins left="0.98425196850393704" right="0.59055118110236227" top="0.59055118110236227" bottom="0.39370078740157483" header="0.31496062992125984" footer="0.31496062992125984"/>
  <pageSetup paperSize="9" scale="95" orientation="portrait" r:id="rId1"/>
  <rowBreaks count="7" manualBreakCount="7">
    <brk id="56" max="16383" man="1"/>
    <brk id="124" max="16383" man="1"/>
    <brk id="192" max="16383" man="1"/>
    <brk id="260" max="16383" man="1"/>
    <brk id="328" max="16383" man="1"/>
    <brk id="396" max="16383" man="1"/>
    <brk id="4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W106"/>
  <sheetViews>
    <sheetView showGridLines="0" showRowColHeaders="0" workbookViewId="0">
      <selection activeCell="P10" sqref="P10:S10"/>
    </sheetView>
  </sheetViews>
  <sheetFormatPr baseColWidth="10" defaultRowHeight="15"/>
  <cols>
    <col min="1" max="15" width="3.7109375" style="35" customWidth="1"/>
    <col min="16" max="23" width="3.7109375" style="36" customWidth="1"/>
    <col min="24" max="24" width="3.7109375" style="35" customWidth="1"/>
    <col min="25" max="25" width="3.7109375" style="135" customWidth="1"/>
    <col min="26" max="40" width="3.7109375" style="35" customWidth="1"/>
    <col min="41" max="48" width="3.7109375" style="36" customWidth="1"/>
    <col min="49" max="49" width="3.7109375" style="35" customWidth="1"/>
    <col min="50" max="16384" width="11.42578125" style="35"/>
  </cols>
  <sheetData>
    <row r="1" spans="1:49" ht="42" customHeight="1" thickTop="1" thickBot="1">
      <c r="A1" s="159" t="str">
        <f>+'Conc. Banc.'!A1</f>
        <v>RENDICIÓN DE CUENTAS
ACORDADA T. C. Nº 11.586/2.020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3"/>
      <c r="Y1" s="131"/>
      <c r="Z1" s="159" t="str">
        <f>+A1</f>
        <v>RENDICIÓN DE CUENTAS
ACORDADA T. C. Nº 11.586/2.020</v>
      </c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3"/>
    </row>
    <row r="2" spans="1:49" s="2" customFormat="1" ht="13.5" thickTop="1">
      <c r="A2" s="162" t="s">
        <v>4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4"/>
      <c r="Y2" s="132"/>
      <c r="Z2" s="162" t="s">
        <v>4</v>
      </c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4"/>
    </row>
    <row r="3" spans="1:49" s="2" customFormat="1" ht="42" customHeight="1" thickBot="1">
      <c r="A3" s="214">
        <f>+'Datos Grales.'!D3</f>
        <v>0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6"/>
      <c r="Y3" s="98"/>
      <c r="Z3" s="214">
        <f>+'Datos Grales.'!D3</f>
        <v>0</v>
      </c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  <c r="AW3" s="216"/>
    </row>
    <row r="4" spans="1:49" s="34" customFormat="1" ht="35.25" customHeight="1" thickTop="1">
      <c r="A4" s="217" t="s">
        <v>59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9"/>
      <c r="Y4" s="133"/>
      <c r="Z4" s="217" t="s">
        <v>59</v>
      </c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8"/>
      <c r="AV4" s="218"/>
      <c r="AW4" s="219"/>
    </row>
    <row r="5" spans="1:49" s="34" customFormat="1" ht="15.75" customHeight="1">
      <c r="A5" s="171" t="str">
        <f>CONCATENATE('Datos Grales.'!D10," correspondiente al ",'Datos Grales.'!D5," Semestre del Año ",'Datos Grales.'!D6)</f>
        <v xml:space="preserve"> correspondiente al  Semestre del Año 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3"/>
      <c r="Y5" s="97"/>
      <c r="Z5" s="171" t="str">
        <f>CONCATENATE('Datos Grales.'!D10," correspondiente al ",'Datos Grales.'!D5," Semestre del Año ",'Datos Grales.'!D6)</f>
        <v xml:space="preserve"> correspondiente al  Semestre del Año </v>
      </c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3"/>
    </row>
    <row r="6" spans="1:49" s="34" customFormat="1" ht="15.75" customHeight="1" thickBot="1">
      <c r="A6" s="174" t="str">
        <f>CONCATENATE("Iniciado el ",TEXT('Datos Grales.'!D7,"dd/mm/yyyy")," y finalizado el ",TEXT('Datos Grales.'!D8,"dd/mm/yyyy"))</f>
        <v>Iniciado el 00/01/1900 y finalizado el 00/01/1900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6"/>
      <c r="Y6" s="134"/>
      <c r="Z6" s="174" t="str">
        <f>CONCATENATE("Iniciado el ",TEXT('Datos Grales.'!D7,"dd/mm/yyyy")," y finalizado el ",TEXT('Datos Grales.'!D8,"dd/mm/yyyy"))</f>
        <v>Iniciado el 00/01/1900 y finalizado el 00/01/1900</v>
      </c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6"/>
    </row>
    <row r="7" spans="1:49" s="105" customFormat="1" ht="11.25" customHeight="1" thickTop="1" thickBot="1">
      <c r="A7" s="101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  <c r="Q7" s="103"/>
      <c r="R7" s="103"/>
      <c r="S7" s="103"/>
      <c r="T7" s="103"/>
      <c r="U7" s="103"/>
      <c r="V7" s="103"/>
      <c r="W7" s="103"/>
      <c r="X7" s="104"/>
      <c r="Y7" s="114"/>
      <c r="Z7" s="101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3"/>
      <c r="AP7" s="103"/>
      <c r="AQ7" s="103"/>
      <c r="AR7" s="103"/>
      <c r="AS7" s="103"/>
      <c r="AT7" s="103"/>
      <c r="AU7" s="103"/>
      <c r="AV7" s="103"/>
      <c r="AW7" s="104"/>
    </row>
    <row r="8" spans="1:49" s="105" customFormat="1" ht="11.25" customHeight="1" thickBot="1">
      <c r="A8" s="106"/>
      <c r="B8" s="196" t="s">
        <v>60</v>
      </c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8"/>
      <c r="P8" s="220" t="str">
        <f>CONCATENATE("AL ",TEXT('Datos Grales.'!D7,"DD/MM/YYYY"))</f>
        <v>AL 00/01/1900</v>
      </c>
      <c r="Q8" s="221"/>
      <c r="R8" s="221"/>
      <c r="S8" s="222"/>
      <c r="T8" s="220" t="str">
        <f>CONCATENATE("AL ",TEXT('Datos Grales.'!D8,"DD/MM/YYYY"))</f>
        <v>AL 00/01/1900</v>
      </c>
      <c r="U8" s="221"/>
      <c r="V8" s="221"/>
      <c r="W8" s="222"/>
      <c r="X8" s="107"/>
      <c r="Y8" s="114"/>
      <c r="Z8" s="106"/>
      <c r="AA8" s="196" t="s">
        <v>60</v>
      </c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8"/>
      <c r="AO8" s="220" t="str">
        <f>CONCATENATE("AL ",TEXT('Datos Grales.'!D7,"DD/MM/YYYY"))</f>
        <v>AL 00/01/1900</v>
      </c>
      <c r="AP8" s="221"/>
      <c r="AQ8" s="221"/>
      <c r="AR8" s="222"/>
      <c r="AS8" s="220" t="str">
        <f>CONCATENATE("AL ",TEXT('Datos Grales.'!D8,"DD/MM/YYYY"))</f>
        <v>AL 00/01/1900</v>
      </c>
      <c r="AT8" s="221"/>
      <c r="AU8" s="221"/>
      <c r="AV8" s="222"/>
      <c r="AW8" s="107"/>
    </row>
    <row r="9" spans="1:49" s="105" customFormat="1" ht="11.25" customHeight="1" thickBot="1">
      <c r="A9" s="106"/>
      <c r="B9" s="108" t="s">
        <v>61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10"/>
      <c r="Q9" s="111"/>
      <c r="R9" s="111"/>
      <c r="S9" s="112"/>
      <c r="T9" s="110"/>
      <c r="U9" s="111"/>
      <c r="V9" s="111"/>
      <c r="W9" s="112"/>
      <c r="X9" s="107"/>
      <c r="Y9" s="114"/>
      <c r="Z9" s="106"/>
      <c r="AA9" s="108" t="s">
        <v>125</v>
      </c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10"/>
      <c r="AP9" s="111"/>
      <c r="AQ9" s="111"/>
      <c r="AR9" s="112"/>
      <c r="AS9" s="111"/>
      <c r="AT9" s="111"/>
      <c r="AU9" s="111"/>
      <c r="AV9" s="112"/>
      <c r="AW9" s="107"/>
    </row>
    <row r="10" spans="1:49" s="105" customFormat="1" ht="11.25" customHeight="1" thickBot="1">
      <c r="A10" s="106"/>
      <c r="B10" s="113">
        <v>1</v>
      </c>
      <c r="C10" s="211" t="s">
        <v>65</v>
      </c>
      <c r="D10" s="211"/>
      <c r="E10" s="211"/>
      <c r="F10" s="211"/>
      <c r="G10" s="211"/>
      <c r="H10" s="211"/>
      <c r="I10" s="211"/>
      <c r="J10" s="211"/>
      <c r="K10" s="114"/>
      <c r="L10" s="114"/>
      <c r="M10" s="114"/>
      <c r="N10" s="114"/>
      <c r="O10" s="114"/>
      <c r="P10" s="208"/>
      <c r="Q10" s="209"/>
      <c r="R10" s="209"/>
      <c r="S10" s="210"/>
      <c r="T10" s="208"/>
      <c r="U10" s="209"/>
      <c r="V10" s="209"/>
      <c r="W10" s="210"/>
      <c r="X10" s="107"/>
      <c r="Y10" s="114"/>
      <c r="Z10" s="106"/>
      <c r="AA10" s="115"/>
      <c r="AB10" s="196" t="s">
        <v>62</v>
      </c>
      <c r="AC10" s="197"/>
      <c r="AD10" s="197"/>
      <c r="AE10" s="198"/>
      <c r="AF10" s="196" t="s">
        <v>121</v>
      </c>
      <c r="AG10" s="197"/>
      <c r="AH10" s="197"/>
      <c r="AI10" s="197"/>
      <c r="AJ10" s="196" t="s">
        <v>122</v>
      </c>
      <c r="AK10" s="197"/>
      <c r="AL10" s="197"/>
      <c r="AM10" s="197"/>
      <c r="AN10" s="198"/>
      <c r="AO10" s="116"/>
      <c r="AP10" s="117"/>
      <c r="AQ10" s="117"/>
      <c r="AR10" s="118"/>
      <c r="AS10" s="117"/>
      <c r="AT10" s="117"/>
      <c r="AU10" s="117"/>
      <c r="AV10" s="118"/>
      <c r="AW10" s="107"/>
    </row>
    <row r="11" spans="1:49" s="105" customFormat="1" ht="11.25" customHeight="1" thickBot="1">
      <c r="A11" s="106"/>
      <c r="B11" s="113">
        <v>2</v>
      </c>
      <c r="C11" s="211" t="s">
        <v>71</v>
      </c>
      <c r="D11" s="211"/>
      <c r="E11" s="211"/>
      <c r="F11" s="211"/>
      <c r="G11" s="211"/>
      <c r="H11" s="211"/>
      <c r="I11" s="211"/>
      <c r="J11" s="211"/>
      <c r="K11" s="114"/>
      <c r="L11" s="114"/>
      <c r="M11" s="114"/>
      <c r="N11" s="114"/>
      <c r="O11" s="114"/>
      <c r="P11" s="208"/>
      <c r="Q11" s="209"/>
      <c r="R11" s="209"/>
      <c r="S11" s="210"/>
      <c r="T11" s="208"/>
      <c r="U11" s="209"/>
      <c r="V11" s="209"/>
      <c r="W11" s="210"/>
      <c r="X11" s="107"/>
      <c r="Y11" s="114"/>
      <c r="Z11" s="106"/>
      <c r="AA11" s="113">
        <v>1</v>
      </c>
      <c r="AB11" s="195">
        <f>+'Conc. Banc.'!Z12</f>
        <v>0</v>
      </c>
      <c r="AC11" s="195"/>
      <c r="AD11" s="195"/>
      <c r="AE11" s="195"/>
      <c r="AF11" s="195">
        <f>+'Conc. Banc.'!AE12</f>
        <v>0</v>
      </c>
      <c r="AG11" s="195"/>
      <c r="AH11" s="195"/>
      <c r="AI11" s="195"/>
      <c r="AJ11" s="195">
        <f>+'Conc. Banc.'!AJ12</f>
        <v>0</v>
      </c>
      <c r="AK11" s="195"/>
      <c r="AL11" s="195"/>
      <c r="AM11" s="195"/>
      <c r="AN11" s="195"/>
      <c r="AO11" s="199"/>
      <c r="AP11" s="199"/>
      <c r="AQ11" s="199"/>
      <c r="AR11" s="199"/>
      <c r="AS11" s="204">
        <f>+'Conc. Banc.'!AP13</f>
        <v>0</v>
      </c>
      <c r="AT11" s="204"/>
      <c r="AU11" s="204"/>
      <c r="AV11" s="204"/>
      <c r="AW11" s="148"/>
    </row>
    <row r="12" spans="1:49" s="105" customFormat="1" ht="11.25" customHeight="1" thickBot="1">
      <c r="A12" s="106"/>
      <c r="B12" s="113">
        <v>3</v>
      </c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1"/>
      <c r="P12" s="208"/>
      <c r="Q12" s="209"/>
      <c r="R12" s="209"/>
      <c r="S12" s="210"/>
      <c r="T12" s="208"/>
      <c r="U12" s="209"/>
      <c r="V12" s="209"/>
      <c r="W12" s="210"/>
      <c r="X12" s="107"/>
      <c r="Y12" s="114"/>
      <c r="Z12" s="106"/>
      <c r="AA12" s="113">
        <f>+AA11+1</f>
        <v>2</v>
      </c>
      <c r="AB12" s="195">
        <f>+'Conc. Banc.'!Z23</f>
        <v>0</v>
      </c>
      <c r="AC12" s="195"/>
      <c r="AD12" s="195"/>
      <c r="AE12" s="195"/>
      <c r="AF12" s="195">
        <f>+'Conc. Banc.'!AE23</f>
        <v>0</v>
      </c>
      <c r="AG12" s="195"/>
      <c r="AH12" s="195"/>
      <c r="AI12" s="195"/>
      <c r="AJ12" s="195">
        <f>+'Conc. Banc.'!AJ23</f>
        <v>0</v>
      </c>
      <c r="AK12" s="195"/>
      <c r="AL12" s="195"/>
      <c r="AM12" s="195"/>
      <c r="AN12" s="195"/>
      <c r="AO12" s="199"/>
      <c r="AP12" s="199"/>
      <c r="AQ12" s="199"/>
      <c r="AR12" s="199"/>
      <c r="AS12" s="204">
        <f>+'Conc. Banc.'!AP24</f>
        <v>0</v>
      </c>
      <c r="AT12" s="204"/>
      <c r="AU12" s="204"/>
      <c r="AV12" s="204"/>
      <c r="AW12" s="148"/>
    </row>
    <row r="13" spans="1:49" s="105" customFormat="1" ht="11.25" customHeight="1" thickBot="1">
      <c r="A13" s="106"/>
      <c r="B13" s="113">
        <v>4</v>
      </c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1"/>
      <c r="P13" s="208"/>
      <c r="Q13" s="209"/>
      <c r="R13" s="209"/>
      <c r="S13" s="210"/>
      <c r="T13" s="208"/>
      <c r="U13" s="209"/>
      <c r="V13" s="209"/>
      <c r="W13" s="210"/>
      <c r="X13" s="107"/>
      <c r="Y13" s="114"/>
      <c r="Z13" s="106"/>
      <c r="AA13" s="113">
        <f t="shared" ref="AA13:AA26" si="0">+AA12+1</f>
        <v>3</v>
      </c>
      <c r="AB13" s="195">
        <f>+'Conc. Banc.'!Z34</f>
        <v>0</v>
      </c>
      <c r="AC13" s="195"/>
      <c r="AD13" s="195"/>
      <c r="AE13" s="195"/>
      <c r="AF13" s="195">
        <f>+'Conc. Banc.'!AE34</f>
        <v>0</v>
      </c>
      <c r="AG13" s="195"/>
      <c r="AH13" s="195"/>
      <c r="AI13" s="195"/>
      <c r="AJ13" s="195">
        <f>+'Conc. Banc.'!AJ34</f>
        <v>0</v>
      </c>
      <c r="AK13" s="195"/>
      <c r="AL13" s="195"/>
      <c r="AM13" s="195"/>
      <c r="AN13" s="195"/>
      <c r="AO13" s="199"/>
      <c r="AP13" s="199"/>
      <c r="AQ13" s="199"/>
      <c r="AR13" s="199"/>
      <c r="AS13" s="204">
        <f>+'Conc. Banc.'!AP35</f>
        <v>0</v>
      </c>
      <c r="AT13" s="204"/>
      <c r="AU13" s="204"/>
      <c r="AV13" s="204"/>
      <c r="AW13" s="148"/>
    </row>
    <row r="14" spans="1:49" s="105" customFormat="1" ht="11.25" customHeight="1" thickBot="1">
      <c r="A14" s="106"/>
      <c r="B14" s="113">
        <v>5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3"/>
      <c r="P14" s="208"/>
      <c r="Q14" s="209"/>
      <c r="R14" s="209"/>
      <c r="S14" s="210"/>
      <c r="T14" s="208"/>
      <c r="U14" s="209"/>
      <c r="V14" s="209"/>
      <c r="W14" s="210"/>
      <c r="X14" s="107"/>
      <c r="Y14" s="114"/>
      <c r="Z14" s="106"/>
      <c r="AA14" s="113">
        <f t="shared" si="0"/>
        <v>4</v>
      </c>
      <c r="AB14" s="195">
        <f>+'Conc. Banc.'!Z45</f>
        <v>0</v>
      </c>
      <c r="AC14" s="195"/>
      <c r="AD14" s="195"/>
      <c r="AE14" s="195"/>
      <c r="AF14" s="195">
        <f>+'Conc. Banc.'!AE45</f>
        <v>0</v>
      </c>
      <c r="AG14" s="195"/>
      <c r="AH14" s="195"/>
      <c r="AI14" s="195"/>
      <c r="AJ14" s="195">
        <f>+'Conc. Banc.'!AJ45</f>
        <v>0</v>
      </c>
      <c r="AK14" s="195"/>
      <c r="AL14" s="195"/>
      <c r="AM14" s="195"/>
      <c r="AN14" s="195"/>
      <c r="AO14" s="199"/>
      <c r="AP14" s="199"/>
      <c r="AQ14" s="199"/>
      <c r="AR14" s="199"/>
      <c r="AS14" s="204">
        <f>+'Conc. Banc.'!AP46</f>
        <v>0</v>
      </c>
      <c r="AT14" s="204"/>
      <c r="AU14" s="204"/>
      <c r="AV14" s="204"/>
      <c r="AW14" s="148"/>
    </row>
    <row r="15" spans="1:49" s="105" customFormat="1" ht="11.25" customHeight="1" thickBot="1">
      <c r="A15" s="106"/>
      <c r="B15" s="196" t="s">
        <v>70</v>
      </c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8"/>
      <c r="P15" s="205">
        <f>SUM(P10:S14)</f>
        <v>0</v>
      </c>
      <c r="Q15" s="206"/>
      <c r="R15" s="206"/>
      <c r="S15" s="207"/>
      <c r="T15" s="205">
        <f>SUM(T10:W14)</f>
        <v>0</v>
      </c>
      <c r="U15" s="206"/>
      <c r="V15" s="206"/>
      <c r="W15" s="207"/>
      <c r="X15" s="107"/>
      <c r="Y15" s="114"/>
      <c r="Z15" s="106"/>
      <c r="AA15" s="113">
        <f t="shared" si="0"/>
        <v>5</v>
      </c>
      <c r="AB15" s="195">
        <f>+'Conc. Banc.'!Z58</f>
        <v>0</v>
      </c>
      <c r="AC15" s="195"/>
      <c r="AD15" s="195"/>
      <c r="AE15" s="195"/>
      <c r="AF15" s="195">
        <f>+'Conc. Banc.'!AE58</f>
        <v>0</v>
      </c>
      <c r="AG15" s="195"/>
      <c r="AH15" s="195"/>
      <c r="AI15" s="195"/>
      <c r="AJ15" s="195">
        <f>+'Conc. Banc.'!AJ58</f>
        <v>0</v>
      </c>
      <c r="AK15" s="195"/>
      <c r="AL15" s="195"/>
      <c r="AM15" s="195"/>
      <c r="AN15" s="195"/>
      <c r="AO15" s="199"/>
      <c r="AP15" s="199"/>
      <c r="AQ15" s="199"/>
      <c r="AR15" s="199"/>
      <c r="AS15" s="204">
        <f>+'Conc. Banc.'!AP59</f>
        <v>0</v>
      </c>
      <c r="AT15" s="204"/>
      <c r="AU15" s="204"/>
      <c r="AV15" s="204"/>
      <c r="AW15" s="148"/>
    </row>
    <row r="16" spans="1:49" s="105" customFormat="1" ht="11.25" customHeight="1" thickBot="1">
      <c r="A16" s="106"/>
      <c r="B16" s="108" t="s">
        <v>63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10"/>
      <c r="Q16" s="111"/>
      <c r="R16" s="111"/>
      <c r="S16" s="112"/>
      <c r="T16" s="111"/>
      <c r="U16" s="111"/>
      <c r="V16" s="111"/>
      <c r="W16" s="112"/>
      <c r="X16" s="107"/>
      <c r="Y16" s="114"/>
      <c r="Z16" s="106"/>
      <c r="AA16" s="113">
        <f t="shared" si="0"/>
        <v>6</v>
      </c>
      <c r="AB16" s="195">
        <f>+'Conc. Banc.'!Z69</f>
        <v>0</v>
      </c>
      <c r="AC16" s="195"/>
      <c r="AD16" s="195"/>
      <c r="AE16" s="195"/>
      <c r="AF16" s="195">
        <f>+'Conc. Banc.'!AE69</f>
        <v>0</v>
      </c>
      <c r="AG16" s="195"/>
      <c r="AH16" s="195"/>
      <c r="AI16" s="195"/>
      <c r="AJ16" s="195">
        <f>+'Conc. Banc.'!AJ69</f>
        <v>0</v>
      </c>
      <c r="AK16" s="195"/>
      <c r="AL16" s="195"/>
      <c r="AM16" s="195"/>
      <c r="AN16" s="195"/>
      <c r="AO16" s="199"/>
      <c r="AP16" s="199"/>
      <c r="AQ16" s="199"/>
      <c r="AR16" s="199"/>
      <c r="AS16" s="204">
        <f>+'Conc. Banc.'!AP70</f>
        <v>0</v>
      </c>
      <c r="AT16" s="204"/>
      <c r="AU16" s="204"/>
      <c r="AV16" s="204"/>
      <c r="AW16" s="148"/>
    </row>
    <row r="17" spans="1:49" s="105" customFormat="1" ht="11.25" customHeight="1" thickBot="1">
      <c r="A17" s="106"/>
      <c r="B17" s="115"/>
      <c r="C17" s="196" t="s">
        <v>62</v>
      </c>
      <c r="D17" s="197"/>
      <c r="E17" s="197"/>
      <c r="F17" s="198"/>
      <c r="G17" s="196" t="s">
        <v>121</v>
      </c>
      <c r="H17" s="197"/>
      <c r="I17" s="197"/>
      <c r="J17" s="197"/>
      <c r="K17" s="196" t="s">
        <v>122</v>
      </c>
      <c r="L17" s="197"/>
      <c r="M17" s="197"/>
      <c r="N17" s="197"/>
      <c r="O17" s="198"/>
      <c r="P17" s="116"/>
      <c r="Q17" s="117"/>
      <c r="R17" s="117"/>
      <c r="S17" s="118"/>
      <c r="T17" s="117"/>
      <c r="U17" s="117"/>
      <c r="V17" s="117"/>
      <c r="W17" s="118"/>
      <c r="X17" s="107"/>
      <c r="Y17" s="114"/>
      <c r="Z17" s="106"/>
      <c r="AA17" s="113">
        <f t="shared" si="0"/>
        <v>7</v>
      </c>
      <c r="AB17" s="195">
        <f>+'Conc. Banc.'!Z80</f>
        <v>0</v>
      </c>
      <c r="AC17" s="195"/>
      <c r="AD17" s="195"/>
      <c r="AE17" s="195"/>
      <c r="AF17" s="195">
        <f>+'Conc. Banc.'!AE80</f>
        <v>0</v>
      </c>
      <c r="AG17" s="195"/>
      <c r="AH17" s="195"/>
      <c r="AI17" s="195"/>
      <c r="AJ17" s="195">
        <f>+'Conc. Banc.'!AJ80</f>
        <v>0</v>
      </c>
      <c r="AK17" s="195"/>
      <c r="AL17" s="195"/>
      <c r="AM17" s="195"/>
      <c r="AN17" s="195"/>
      <c r="AO17" s="199"/>
      <c r="AP17" s="199"/>
      <c r="AQ17" s="199"/>
      <c r="AR17" s="199"/>
      <c r="AS17" s="204">
        <f>+'Conc. Banc.'!AP81</f>
        <v>0</v>
      </c>
      <c r="AT17" s="204"/>
      <c r="AU17" s="204"/>
      <c r="AV17" s="204"/>
      <c r="AW17" s="148"/>
    </row>
    <row r="18" spans="1:49" s="105" customFormat="1" ht="11.25" customHeight="1" thickBot="1">
      <c r="A18" s="106"/>
      <c r="B18" s="113">
        <v>1</v>
      </c>
      <c r="C18" s="195">
        <f>+'Conc. Banc.'!B12</f>
        <v>0</v>
      </c>
      <c r="D18" s="195"/>
      <c r="E18" s="195"/>
      <c r="F18" s="195"/>
      <c r="G18" s="195">
        <f>+'Conc. Banc.'!G12</f>
        <v>0</v>
      </c>
      <c r="H18" s="195"/>
      <c r="I18" s="195"/>
      <c r="J18" s="195"/>
      <c r="K18" s="195">
        <f>+'Conc. Banc.'!L12</f>
        <v>0</v>
      </c>
      <c r="L18" s="195"/>
      <c r="M18" s="195"/>
      <c r="N18" s="195"/>
      <c r="O18" s="195"/>
      <c r="P18" s="199"/>
      <c r="Q18" s="199"/>
      <c r="R18" s="199"/>
      <c r="S18" s="199"/>
      <c r="T18" s="204">
        <f>+'Conc. Banc.'!R13</f>
        <v>0</v>
      </c>
      <c r="U18" s="204"/>
      <c r="V18" s="204"/>
      <c r="W18" s="204"/>
      <c r="X18" s="148"/>
      <c r="Y18" s="114"/>
      <c r="Z18" s="106"/>
      <c r="AA18" s="113">
        <f t="shared" si="0"/>
        <v>8</v>
      </c>
      <c r="AB18" s="195">
        <f>+'Conc. Banc.'!Z91</f>
        <v>0</v>
      </c>
      <c r="AC18" s="195"/>
      <c r="AD18" s="195"/>
      <c r="AE18" s="195"/>
      <c r="AF18" s="195">
        <f>+'Conc. Banc.'!AE91</f>
        <v>0</v>
      </c>
      <c r="AG18" s="195"/>
      <c r="AH18" s="195"/>
      <c r="AI18" s="195"/>
      <c r="AJ18" s="195">
        <f>+'Conc. Banc.'!AJ91</f>
        <v>0</v>
      </c>
      <c r="AK18" s="195"/>
      <c r="AL18" s="195"/>
      <c r="AM18" s="195"/>
      <c r="AN18" s="195"/>
      <c r="AO18" s="199"/>
      <c r="AP18" s="199"/>
      <c r="AQ18" s="199"/>
      <c r="AR18" s="199"/>
      <c r="AS18" s="204">
        <f>+'Conc. Banc.'!AP92</f>
        <v>0</v>
      </c>
      <c r="AT18" s="204"/>
      <c r="AU18" s="204"/>
      <c r="AV18" s="204"/>
      <c r="AW18" s="148"/>
    </row>
    <row r="19" spans="1:49" s="105" customFormat="1" ht="11.25" customHeight="1" thickBot="1">
      <c r="A19" s="106"/>
      <c r="B19" s="113">
        <f>+B18+1</f>
        <v>2</v>
      </c>
      <c r="C19" s="195">
        <f>+'Conc. Banc.'!B23</f>
        <v>0</v>
      </c>
      <c r="D19" s="195"/>
      <c r="E19" s="195"/>
      <c r="F19" s="195"/>
      <c r="G19" s="195">
        <f>+'Conc. Banc.'!G23</f>
        <v>0</v>
      </c>
      <c r="H19" s="195"/>
      <c r="I19" s="195"/>
      <c r="J19" s="195"/>
      <c r="K19" s="195">
        <f>+'Conc. Banc.'!L23</f>
        <v>0</v>
      </c>
      <c r="L19" s="195"/>
      <c r="M19" s="195"/>
      <c r="N19" s="195"/>
      <c r="O19" s="195"/>
      <c r="P19" s="199"/>
      <c r="Q19" s="199"/>
      <c r="R19" s="199"/>
      <c r="S19" s="199"/>
      <c r="T19" s="204">
        <f>+'Conc. Banc.'!R24</f>
        <v>0</v>
      </c>
      <c r="U19" s="204"/>
      <c r="V19" s="204"/>
      <c r="W19" s="204"/>
      <c r="X19" s="148"/>
      <c r="Y19" s="114"/>
      <c r="Z19" s="106"/>
      <c r="AA19" s="113">
        <f t="shared" si="0"/>
        <v>9</v>
      </c>
      <c r="AB19" s="195">
        <f>+'Conc. Banc.'!Z102</f>
        <v>0</v>
      </c>
      <c r="AC19" s="195"/>
      <c r="AD19" s="195"/>
      <c r="AE19" s="195"/>
      <c r="AF19" s="195">
        <f>+'Conc. Banc.'!AE102</f>
        <v>0</v>
      </c>
      <c r="AG19" s="195"/>
      <c r="AH19" s="195"/>
      <c r="AI19" s="195"/>
      <c r="AJ19" s="195">
        <f>+'Conc. Banc.'!AJ102</f>
        <v>0</v>
      </c>
      <c r="AK19" s="195"/>
      <c r="AL19" s="195"/>
      <c r="AM19" s="195"/>
      <c r="AN19" s="195"/>
      <c r="AO19" s="199"/>
      <c r="AP19" s="199"/>
      <c r="AQ19" s="199"/>
      <c r="AR19" s="199"/>
      <c r="AS19" s="204">
        <f>+'Conc. Banc.'!AP103</f>
        <v>0</v>
      </c>
      <c r="AT19" s="204"/>
      <c r="AU19" s="204"/>
      <c r="AV19" s="204"/>
      <c r="AW19" s="148"/>
    </row>
    <row r="20" spans="1:49" s="105" customFormat="1" ht="11.25" customHeight="1" thickBot="1">
      <c r="A20" s="106"/>
      <c r="B20" s="113">
        <f t="shared" ref="B20:B33" si="1">+B19+1</f>
        <v>3</v>
      </c>
      <c r="C20" s="195">
        <f>+'Conc. Banc.'!B34</f>
        <v>0</v>
      </c>
      <c r="D20" s="195"/>
      <c r="E20" s="195"/>
      <c r="F20" s="195"/>
      <c r="G20" s="195">
        <f>+'Conc. Banc.'!G34</f>
        <v>0</v>
      </c>
      <c r="H20" s="195"/>
      <c r="I20" s="195"/>
      <c r="J20" s="195"/>
      <c r="K20" s="195">
        <f>+'Conc. Banc.'!L34</f>
        <v>0</v>
      </c>
      <c r="L20" s="195"/>
      <c r="M20" s="195"/>
      <c r="N20" s="195"/>
      <c r="O20" s="195"/>
      <c r="P20" s="199"/>
      <c r="Q20" s="199"/>
      <c r="R20" s="199"/>
      <c r="S20" s="199"/>
      <c r="T20" s="204">
        <f>+'Conc. Banc.'!R35</f>
        <v>0</v>
      </c>
      <c r="U20" s="204"/>
      <c r="V20" s="204"/>
      <c r="W20" s="204"/>
      <c r="X20" s="148"/>
      <c r="Y20" s="114"/>
      <c r="Z20" s="106"/>
      <c r="AA20" s="113">
        <f t="shared" si="0"/>
        <v>10</v>
      </c>
      <c r="AB20" s="195">
        <f>+'Conc. Banc.'!Z113</f>
        <v>0</v>
      </c>
      <c r="AC20" s="195"/>
      <c r="AD20" s="195"/>
      <c r="AE20" s="195"/>
      <c r="AF20" s="195">
        <f>+'Conc. Banc.'!AE113</f>
        <v>0</v>
      </c>
      <c r="AG20" s="195"/>
      <c r="AH20" s="195"/>
      <c r="AI20" s="195"/>
      <c r="AJ20" s="195">
        <f>+'Conc. Banc.'!AJ113</f>
        <v>0</v>
      </c>
      <c r="AK20" s="195"/>
      <c r="AL20" s="195"/>
      <c r="AM20" s="195"/>
      <c r="AN20" s="195"/>
      <c r="AO20" s="199"/>
      <c r="AP20" s="199"/>
      <c r="AQ20" s="199"/>
      <c r="AR20" s="199"/>
      <c r="AS20" s="204">
        <f>+'Conc. Banc.'!AP114</f>
        <v>0</v>
      </c>
      <c r="AT20" s="204"/>
      <c r="AU20" s="204"/>
      <c r="AV20" s="204"/>
      <c r="AW20" s="148"/>
    </row>
    <row r="21" spans="1:49" s="105" customFormat="1" ht="11.25" customHeight="1" thickBot="1">
      <c r="A21" s="106"/>
      <c r="B21" s="113">
        <f t="shared" si="1"/>
        <v>4</v>
      </c>
      <c r="C21" s="195">
        <f>+'Conc. Banc.'!B45</f>
        <v>0</v>
      </c>
      <c r="D21" s="195"/>
      <c r="E21" s="195"/>
      <c r="F21" s="195"/>
      <c r="G21" s="195">
        <f>+'Conc. Banc.'!G45</f>
        <v>0</v>
      </c>
      <c r="H21" s="195"/>
      <c r="I21" s="195"/>
      <c r="J21" s="195"/>
      <c r="K21" s="195">
        <f>+'Conc. Banc.'!L45</f>
        <v>0</v>
      </c>
      <c r="L21" s="195"/>
      <c r="M21" s="195"/>
      <c r="N21" s="195"/>
      <c r="O21" s="195"/>
      <c r="P21" s="199"/>
      <c r="Q21" s="199"/>
      <c r="R21" s="199"/>
      <c r="S21" s="199"/>
      <c r="T21" s="204">
        <f>+'Conc. Banc.'!R46</f>
        <v>0</v>
      </c>
      <c r="U21" s="204"/>
      <c r="V21" s="204"/>
      <c r="W21" s="204"/>
      <c r="X21" s="148"/>
      <c r="Y21" s="114"/>
      <c r="Z21" s="106"/>
      <c r="AA21" s="113">
        <f t="shared" si="0"/>
        <v>11</v>
      </c>
      <c r="AB21" s="195">
        <f>+'Conc. Banc.'!Z126</f>
        <v>0</v>
      </c>
      <c r="AC21" s="195"/>
      <c r="AD21" s="195"/>
      <c r="AE21" s="195"/>
      <c r="AF21" s="195">
        <f>+'Conc. Banc.'!AE126</f>
        <v>0</v>
      </c>
      <c r="AG21" s="195"/>
      <c r="AH21" s="195"/>
      <c r="AI21" s="195"/>
      <c r="AJ21" s="195">
        <f>+'Conc. Banc.'!AJ126</f>
        <v>0</v>
      </c>
      <c r="AK21" s="195"/>
      <c r="AL21" s="195"/>
      <c r="AM21" s="195"/>
      <c r="AN21" s="195"/>
      <c r="AO21" s="199"/>
      <c r="AP21" s="199"/>
      <c r="AQ21" s="199"/>
      <c r="AR21" s="199"/>
      <c r="AS21" s="204">
        <f>+'Conc. Banc.'!AP127</f>
        <v>0</v>
      </c>
      <c r="AT21" s="204"/>
      <c r="AU21" s="204"/>
      <c r="AV21" s="204"/>
      <c r="AW21" s="148"/>
    </row>
    <row r="22" spans="1:49" s="105" customFormat="1" ht="11.25" customHeight="1" thickBot="1">
      <c r="A22" s="106"/>
      <c r="B22" s="113">
        <f t="shared" si="1"/>
        <v>5</v>
      </c>
      <c r="C22" s="195">
        <f>+'Conc. Banc.'!B58</f>
        <v>0</v>
      </c>
      <c r="D22" s="195"/>
      <c r="E22" s="195"/>
      <c r="F22" s="195"/>
      <c r="G22" s="195">
        <f>+'Conc. Banc.'!G58</f>
        <v>0</v>
      </c>
      <c r="H22" s="195"/>
      <c r="I22" s="195"/>
      <c r="J22" s="195"/>
      <c r="K22" s="195">
        <f>+'Conc. Banc.'!L58</f>
        <v>0</v>
      </c>
      <c r="L22" s="195"/>
      <c r="M22" s="195"/>
      <c r="N22" s="195"/>
      <c r="O22" s="195"/>
      <c r="P22" s="199"/>
      <c r="Q22" s="199"/>
      <c r="R22" s="199"/>
      <c r="S22" s="199"/>
      <c r="T22" s="204">
        <f>+'Conc. Banc.'!R59</f>
        <v>0</v>
      </c>
      <c r="U22" s="204"/>
      <c r="V22" s="204"/>
      <c r="W22" s="204"/>
      <c r="X22" s="148"/>
      <c r="Y22" s="114"/>
      <c r="Z22" s="106"/>
      <c r="AA22" s="113">
        <f t="shared" si="0"/>
        <v>12</v>
      </c>
      <c r="AB22" s="195">
        <f>+'Conc. Banc.'!Z137</f>
        <v>0</v>
      </c>
      <c r="AC22" s="195"/>
      <c r="AD22" s="195"/>
      <c r="AE22" s="195"/>
      <c r="AF22" s="195">
        <f>+'Conc. Banc.'!AE137</f>
        <v>0</v>
      </c>
      <c r="AG22" s="195"/>
      <c r="AH22" s="195"/>
      <c r="AI22" s="195"/>
      <c r="AJ22" s="195">
        <f>+'Conc. Banc.'!AJ137</f>
        <v>0</v>
      </c>
      <c r="AK22" s="195"/>
      <c r="AL22" s="195"/>
      <c r="AM22" s="195"/>
      <c r="AN22" s="195"/>
      <c r="AO22" s="199"/>
      <c r="AP22" s="199"/>
      <c r="AQ22" s="199"/>
      <c r="AR22" s="199"/>
      <c r="AS22" s="204">
        <f>+'Conc. Banc.'!AP138</f>
        <v>0</v>
      </c>
      <c r="AT22" s="204"/>
      <c r="AU22" s="204"/>
      <c r="AV22" s="204"/>
      <c r="AW22" s="148"/>
    </row>
    <row r="23" spans="1:49" s="105" customFormat="1" ht="11.25" customHeight="1" thickBot="1">
      <c r="A23" s="106"/>
      <c r="B23" s="113">
        <f t="shared" si="1"/>
        <v>6</v>
      </c>
      <c r="C23" s="195">
        <f>+'Conc. Banc.'!B69</f>
        <v>0</v>
      </c>
      <c r="D23" s="195"/>
      <c r="E23" s="195"/>
      <c r="F23" s="195"/>
      <c r="G23" s="195">
        <f>+'Conc. Banc.'!G69</f>
        <v>0</v>
      </c>
      <c r="H23" s="195"/>
      <c r="I23" s="195"/>
      <c r="J23" s="195"/>
      <c r="K23" s="195">
        <f>+'Conc. Banc.'!L69</f>
        <v>0</v>
      </c>
      <c r="L23" s="195"/>
      <c r="M23" s="195"/>
      <c r="N23" s="195"/>
      <c r="O23" s="195"/>
      <c r="P23" s="199"/>
      <c r="Q23" s="199"/>
      <c r="R23" s="199"/>
      <c r="S23" s="199"/>
      <c r="T23" s="204">
        <f>+'Conc. Banc.'!R70</f>
        <v>0</v>
      </c>
      <c r="U23" s="204"/>
      <c r="V23" s="204"/>
      <c r="W23" s="204"/>
      <c r="X23" s="148"/>
      <c r="Y23" s="114"/>
      <c r="Z23" s="106"/>
      <c r="AA23" s="113">
        <f t="shared" si="0"/>
        <v>13</v>
      </c>
      <c r="AB23" s="195">
        <f>+'Conc. Banc.'!Z148</f>
        <v>0</v>
      </c>
      <c r="AC23" s="195"/>
      <c r="AD23" s="195"/>
      <c r="AE23" s="195"/>
      <c r="AF23" s="195">
        <f>+'Conc. Banc.'!AE148</f>
        <v>0</v>
      </c>
      <c r="AG23" s="195"/>
      <c r="AH23" s="195"/>
      <c r="AI23" s="195"/>
      <c r="AJ23" s="195">
        <f>+'Conc. Banc.'!AJ148</f>
        <v>0</v>
      </c>
      <c r="AK23" s="195"/>
      <c r="AL23" s="195"/>
      <c r="AM23" s="195"/>
      <c r="AN23" s="195"/>
      <c r="AO23" s="199"/>
      <c r="AP23" s="199"/>
      <c r="AQ23" s="199"/>
      <c r="AR23" s="199"/>
      <c r="AS23" s="204">
        <f>+'Conc. Banc.'!AP149</f>
        <v>0</v>
      </c>
      <c r="AT23" s="204"/>
      <c r="AU23" s="204"/>
      <c r="AV23" s="204"/>
      <c r="AW23" s="148"/>
    </row>
    <row r="24" spans="1:49" s="105" customFormat="1" ht="11.25" customHeight="1" thickBot="1">
      <c r="A24" s="106"/>
      <c r="B24" s="113">
        <f t="shared" si="1"/>
        <v>7</v>
      </c>
      <c r="C24" s="195">
        <f>+'Conc. Banc.'!B80</f>
        <v>0</v>
      </c>
      <c r="D24" s="195"/>
      <c r="E24" s="195"/>
      <c r="F24" s="195"/>
      <c r="G24" s="195">
        <f>+'Conc. Banc.'!G80</f>
        <v>0</v>
      </c>
      <c r="H24" s="195"/>
      <c r="I24" s="195"/>
      <c r="J24" s="195"/>
      <c r="K24" s="195">
        <f>+'Conc. Banc.'!L80</f>
        <v>0</v>
      </c>
      <c r="L24" s="195"/>
      <c r="M24" s="195"/>
      <c r="N24" s="195"/>
      <c r="O24" s="195"/>
      <c r="P24" s="199"/>
      <c r="Q24" s="199"/>
      <c r="R24" s="199"/>
      <c r="S24" s="199"/>
      <c r="T24" s="204">
        <f>+'Conc. Banc.'!R81</f>
        <v>0</v>
      </c>
      <c r="U24" s="204"/>
      <c r="V24" s="204"/>
      <c r="W24" s="204"/>
      <c r="X24" s="148"/>
      <c r="Y24" s="114"/>
      <c r="Z24" s="106"/>
      <c r="AA24" s="113">
        <f t="shared" si="0"/>
        <v>14</v>
      </c>
      <c r="AB24" s="195">
        <f>+'Conc. Banc.'!Z159</f>
        <v>0</v>
      </c>
      <c r="AC24" s="195"/>
      <c r="AD24" s="195"/>
      <c r="AE24" s="195"/>
      <c r="AF24" s="195">
        <f>+'Conc. Banc.'!AE159</f>
        <v>0</v>
      </c>
      <c r="AG24" s="195"/>
      <c r="AH24" s="195"/>
      <c r="AI24" s="195"/>
      <c r="AJ24" s="195">
        <f>+'Conc. Banc.'!AJ159</f>
        <v>0</v>
      </c>
      <c r="AK24" s="195"/>
      <c r="AL24" s="195"/>
      <c r="AM24" s="195"/>
      <c r="AN24" s="195"/>
      <c r="AO24" s="199"/>
      <c r="AP24" s="199"/>
      <c r="AQ24" s="199"/>
      <c r="AR24" s="199"/>
      <c r="AS24" s="204">
        <f>+'Conc. Banc.'!AP160</f>
        <v>0</v>
      </c>
      <c r="AT24" s="204"/>
      <c r="AU24" s="204"/>
      <c r="AV24" s="204"/>
      <c r="AW24" s="148"/>
    </row>
    <row r="25" spans="1:49" s="105" customFormat="1" ht="11.25" customHeight="1" thickBot="1">
      <c r="A25" s="106"/>
      <c r="B25" s="113">
        <f t="shared" si="1"/>
        <v>8</v>
      </c>
      <c r="C25" s="195">
        <f>+'Conc. Banc.'!B91</f>
        <v>0</v>
      </c>
      <c r="D25" s="195"/>
      <c r="E25" s="195"/>
      <c r="F25" s="195"/>
      <c r="G25" s="195">
        <f>+'Conc. Banc.'!G91</f>
        <v>0</v>
      </c>
      <c r="H25" s="195"/>
      <c r="I25" s="195"/>
      <c r="J25" s="195"/>
      <c r="K25" s="195">
        <f>+'Conc. Banc.'!L91</f>
        <v>0</v>
      </c>
      <c r="L25" s="195"/>
      <c r="M25" s="195"/>
      <c r="N25" s="195"/>
      <c r="O25" s="195"/>
      <c r="P25" s="199"/>
      <c r="Q25" s="199"/>
      <c r="R25" s="199"/>
      <c r="S25" s="199"/>
      <c r="T25" s="204">
        <f>+'Conc. Banc.'!R92</f>
        <v>0</v>
      </c>
      <c r="U25" s="204"/>
      <c r="V25" s="204"/>
      <c r="W25" s="204"/>
      <c r="X25" s="148"/>
      <c r="Y25" s="114"/>
      <c r="Z25" s="106"/>
      <c r="AA25" s="113">
        <f t="shared" si="0"/>
        <v>15</v>
      </c>
      <c r="AB25" s="195">
        <f>+'Conc. Banc.'!Z170</f>
        <v>0</v>
      </c>
      <c r="AC25" s="195"/>
      <c r="AD25" s="195"/>
      <c r="AE25" s="195"/>
      <c r="AF25" s="195">
        <f>+'Conc. Banc.'!AE170</f>
        <v>0</v>
      </c>
      <c r="AG25" s="195"/>
      <c r="AH25" s="195"/>
      <c r="AI25" s="195"/>
      <c r="AJ25" s="195">
        <f>+'Conc. Banc.'!AJ170</f>
        <v>0</v>
      </c>
      <c r="AK25" s="195"/>
      <c r="AL25" s="195"/>
      <c r="AM25" s="195"/>
      <c r="AN25" s="195"/>
      <c r="AO25" s="199"/>
      <c r="AP25" s="199"/>
      <c r="AQ25" s="199"/>
      <c r="AR25" s="199"/>
      <c r="AS25" s="204">
        <f>+'Conc. Banc.'!AP171</f>
        <v>0</v>
      </c>
      <c r="AT25" s="204"/>
      <c r="AU25" s="204"/>
      <c r="AV25" s="204"/>
      <c r="AW25" s="148"/>
    </row>
    <row r="26" spans="1:49" s="105" customFormat="1" ht="11.25" customHeight="1" thickBot="1">
      <c r="A26" s="106"/>
      <c r="B26" s="113">
        <f t="shared" si="1"/>
        <v>9</v>
      </c>
      <c r="C26" s="195">
        <f>+'Conc. Banc.'!B102</f>
        <v>0</v>
      </c>
      <c r="D26" s="195"/>
      <c r="E26" s="195"/>
      <c r="F26" s="195"/>
      <c r="G26" s="195">
        <f>+'Conc. Banc.'!G102</f>
        <v>0</v>
      </c>
      <c r="H26" s="195"/>
      <c r="I26" s="195"/>
      <c r="J26" s="195"/>
      <c r="K26" s="195">
        <f>+'Conc. Banc.'!L102</f>
        <v>0</v>
      </c>
      <c r="L26" s="195"/>
      <c r="M26" s="195"/>
      <c r="N26" s="195"/>
      <c r="O26" s="195"/>
      <c r="P26" s="199"/>
      <c r="Q26" s="199"/>
      <c r="R26" s="199"/>
      <c r="S26" s="199"/>
      <c r="T26" s="204">
        <f>+'Conc. Banc.'!R103</f>
        <v>0</v>
      </c>
      <c r="U26" s="204"/>
      <c r="V26" s="204"/>
      <c r="W26" s="204"/>
      <c r="X26" s="148"/>
      <c r="Y26" s="114"/>
      <c r="Z26" s="106"/>
      <c r="AA26" s="113">
        <f t="shared" si="0"/>
        <v>16</v>
      </c>
      <c r="AB26" s="195">
        <f>+'Conc. Banc.'!Z181</f>
        <v>0</v>
      </c>
      <c r="AC26" s="195"/>
      <c r="AD26" s="195"/>
      <c r="AE26" s="195"/>
      <c r="AF26" s="195">
        <f>+'Conc. Banc.'!AE181</f>
        <v>0</v>
      </c>
      <c r="AG26" s="195"/>
      <c r="AH26" s="195"/>
      <c r="AI26" s="195"/>
      <c r="AJ26" s="195">
        <f>+'Conc. Banc.'!AJ181</f>
        <v>0</v>
      </c>
      <c r="AK26" s="195"/>
      <c r="AL26" s="195"/>
      <c r="AM26" s="195"/>
      <c r="AN26" s="195"/>
      <c r="AO26" s="199"/>
      <c r="AP26" s="199"/>
      <c r="AQ26" s="199"/>
      <c r="AR26" s="199"/>
      <c r="AS26" s="204">
        <f>+'Conc. Banc.'!AP182</f>
        <v>0</v>
      </c>
      <c r="AT26" s="204"/>
      <c r="AU26" s="204"/>
      <c r="AV26" s="204"/>
      <c r="AW26" s="148"/>
    </row>
    <row r="27" spans="1:49" s="105" customFormat="1" ht="11.25" customHeight="1" thickBot="1">
      <c r="A27" s="106"/>
      <c r="B27" s="113">
        <f t="shared" si="1"/>
        <v>10</v>
      </c>
      <c r="C27" s="195">
        <f>+'Conc. Banc.'!B113</f>
        <v>0</v>
      </c>
      <c r="D27" s="195"/>
      <c r="E27" s="195"/>
      <c r="F27" s="195"/>
      <c r="G27" s="195">
        <f>+'Conc. Banc.'!G113</f>
        <v>0</v>
      </c>
      <c r="H27" s="195"/>
      <c r="I27" s="195"/>
      <c r="J27" s="195"/>
      <c r="K27" s="195">
        <f>+'Conc. Banc.'!L113</f>
        <v>0</v>
      </c>
      <c r="L27" s="195"/>
      <c r="M27" s="195"/>
      <c r="N27" s="195"/>
      <c r="O27" s="195"/>
      <c r="P27" s="199"/>
      <c r="Q27" s="199"/>
      <c r="R27" s="199"/>
      <c r="S27" s="199"/>
      <c r="T27" s="204">
        <f>+'Conc. Banc.'!R114</f>
        <v>0</v>
      </c>
      <c r="U27" s="204"/>
      <c r="V27" s="204"/>
      <c r="W27" s="204"/>
      <c r="X27" s="148"/>
      <c r="Y27" s="114"/>
      <c r="Z27" s="106"/>
      <c r="AA27" s="113">
        <f>+AA26+1</f>
        <v>17</v>
      </c>
      <c r="AB27" s="195">
        <f>+'Conc. Banc.'!Z194</f>
        <v>0</v>
      </c>
      <c r="AC27" s="195"/>
      <c r="AD27" s="195"/>
      <c r="AE27" s="195"/>
      <c r="AF27" s="195">
        <f>+'Conc. Banc.'!AE194</f>
        <v>0</v>
      </c>
      <c r="AG27" s="195"/>
      <c r="AH27" s="195"/>
      <c r="AI27" s="195"/>
      <c r="AJ27" s="195">
        <f>+'Conc. Banc.'!AJ194</f>
        <v>0</v>
      </c>
      <c r="AK27" s="195"/>
      <c r="AL27" s="195"/>
      <c r="AM27" s="195"/>
      <c r="AN27" s="195"/>
      <c r="AO27" s="199"/>
      <c r="AP27" s="199"/>
      <c r="AQ27" s="199"/>
      <c r="AR27" s="199"/>
      <c r="AS27" s="204">
        <f>+'Conc. Banc.'!AP195</f>
        <v>0</v>
      </c>
      <c r="AT27" s="204"/>
      <c r="AU27" s="204"/>
      <c r="AV27" s="204"/>
      <c r="AW27" s="148"/>
    </row>
    <row r="28" spans="1:49" s="105" customFormat="1" ht="11.25" customHeight="1" thickBot="1">
      <c r="A28" s="106"/>
      <c r="B28" s="113">
        <f t="shared" si="1"/>
        <v>11</v>
      </c>
      <c r="C28" s="195">
        <f>+'Conc. Banc.'!B126</f>
        <v>0</v>
      </c>
      <c r="D28" s="195"/>
      <c r="E28" s="195"/>
      <c r="F28" s="195"/>
      <c r="G28" s="195">
        <f>+'Conc. Banc.'!G126</f>
        <v>0</v>
      </c>
      <c r="H28" s="195"/>
      <c r="I28" s="195"/>
      <c r="J28" s="195"/>
      <c r="K28" s="195">
        <f>+'Conc. Banc.'!L126</f>
        <v>0</v>
      </c>
      <c r="L28" s="195"/>
      <c r="M28" s="195"/>
      <c r="N28" s="195"/>
      <c r="O28" s="195"/>
      <c r="P28" s="199"/>
      <c r="Q28" s="199"/>
      <c r="R28" s="199"/>
      <c r="S28" s="199"/>
      <c r="T28" s="204">
        <f>+'Conc. Banc.'!R127</f>
        <v>0</v>
      </c>
      <c r="U28" s="204"/>
      <c r="V28" s="204"/>
      <c r="W28" s="204"/>
      <c r="X28" s="148"/>
      <c r="Y28" s="114"/>
      <c r="Z28" s="106"/>
      <c r="AA28" s="113">
        <f t="shared" ref="AA28:AA30" si="2">+AA27+1</f>
        <v>18</v>
      </c>
      <c r="AB28" s="195">
        <f>+'Conc. Banc.'!Z205</f>
        <v>0</v>
      </c>
      <c r="AC28" s="195"/>
      <c r="AD28" s="195"/>
      <c r="AE28" s="195"/>
      <c r="AF28" s="195">
        <f>+'Conc. Banc.'!AE205</f>
        <v>0</v>
      </c>
      <c r="AG28" s="195"/>
      <c r="AH28" s="195"/>
      <c r="AI28" s="195"/>
      <c r="AJ28" s="195">
        <f>+'Conc. Banc.'!AJ205</f>
        <v>0</v>
      </c>
      <c r="AK28" s="195"/>
      <c r="AL28" s="195"/>
      <c r="AM28" s="195"/>
      <c r="AN28" s="195"/>
      <c r="AO28" s="199"/>
      <c r="AP28" s="199"/>
      <c r="AQ28" s="199"/>
      <c r="AR28" s="199"/>
      <c r="AS28" s="204">
        <f>+'Conc. Banc.'!AP206</f>
        <v>0</v>
      </c>
      <c r="AT28" s="204"/>
      <c r="AU28" s="204"/>
      <c r="AV28" s="204"/>
      <c r="AW28" s="148"/>
    </row>
    <row r="29" spans="1:49" s="105" customFormat="1" ht="11.25" customHeight="1" thickBot="1">
      <c r="A29" s="106"/>
      <c r="B29" s="113">
        <f t="shared" si="1"/>
        <v>12</v>
      </c>
      <c r="C29" s="195">
        <f>+'Conc. Banc.'!B137</f>
        <v>0</v>
      </c>
      <c r="D29" s="195"/>
      <c r="E29" s="195"/>
      <c r="F29" s="195"/>
      <c r="G29" s="195">
        <f>+'Conc. Banc.'!G137</f>
        <v>0</v>
      </c>
      <c r="H29" s="195"/>
      <c r="I29" s="195"/>
      <c r="J29" s="195"/>
      <c r="K29" s="195">
        <f>+'Conc. Banc.'!L137</f>
        <v>0</v>
      </c>
      <c r="L29" s="195"/>
      <c r="M29" s="195"/>
      <c r="N29" s="195"/>
      <c r="O29" s="195"/>
      <c r="P29" s="199"/>
      <c r="Q29" s="199"/>
      <c r="R29" s="199"/>
      <c r="S29" s="199"/>
      <c r="T29" s="204">
        <f>+'Conc. Banc.'!R138</f>
        <v>0</v>
      </c>
      <c r="U29" s="204"/>
      <c r="V29" s="204"/>
      <c r="W29" s="204"/>
      <c r="X29" s="148"/>
      <c r="Y29" s="114"/>
      <c r="Z29" s="106"/>
      <c r="AA29" s="113">
        <f t="shared" si="2"/>
        <v>19</v>
      </c>
      <c r="AB29" s="195">
        <f>+'Conc. Banc.'!Z216</f>
        <v>0</v>
      </c>
      <c r="AC29" s="195"/>
      <c r="AD29" s="195"/>
      <c r="AE29" s="195"/>
      <c r="AF29" s="195">
        <f>+'Conc. Banc.'!AE216</f>
        <v>0</v>
      </c>
      <c r="AG29" s="195"/>
      <c r="AH29" s="195"/>
      <c r="AI29" s="195"/>
      <c r="AJ29" s="195">
        <f>+'Conc. Banc.'!AJ216</f>
        <v>0</v>
      </c>
      <c r="AK29" s="195"/>
      <c r="AL29" s="195"/>
      <c r="AM29" s="195"/>
      <c r="AN29" s="195"/>
      <c r="AO29" s="199"/>
      <c r="AP29" s="199"/>
      <c r="AQ29" s="199"/>
      <c r="AR29" s="199"/>
      <c r="AS29" s="204">
        <f>+'Conc. Banc.'!AP217</f>
        <v>0</v>
      </c>
      <c r="AT29" s="204"/>
      <c r="AU29" s="204"/>
      <c r="AV29" s="204"/>
      <c r="AW29" s="148"/>
    </row>
    <row r="30" spans="1:49" s="105" customFormat="1" ht="11.25" customHeight="1" thickBot="1">
      <c r="A30" s="106"/>
      <c r="B30" s="113">
        <f t="shared" si="1"/>
        <v>13</v>
      </c>
      <c r="C30" s="195">
        <f>+'Conc. Banc.'!B148</f>
        <v>0</v>
      </c>
      <c r="D30" s="195"/>
      <c r="E30" s="195"/>
      <c r="F30" s="195"/>
      <c r="G30" s="195">
        <f>+'Conc. Banc.'!G148</f>
        <v>0</v>
      </c>
      <c r="H30" s="195"/>
      <c r="I30" s="195"/>
      <c r="J30" s="195"/>
      <c r="K30" s="195">
        <f>+'Conc. Banc.'!L148</f>
        <v>0</v>
      </c>
      <c r="L30" s="195"/>
      <c r="M30" s="195"/>
      <c r="N30" s="195"/>
      <c r="O30" s="195"/>
      <c r="P30" s="199"/>
      <c r="Q30" s="199"/>
      <c r="R30" s="199"/>
      <c r="S30" s="199"/>
      <c r="T30" s="204">
        <f>+'Conc. Banc.'!R149</f>
        <v>0</v>
      </c>
      <c r="U30" s="204"/>
      <c r="V30" s="204"/>
      <c r="W30" s="204"/>
      <c r="X30" s="148"/>
      <c r="Y30" s="114"/>
      <c r="Z30" s="106"/>
      <c r="AA30" s="113">
        <f t="shared" si="2"/>
        <v>20</v>
      </c>
      <c r="AB30" s="195">
        <f>+'Conc. Banc.'!Z227</f>
        <v>0</v>
      </c>
      <c r="AC30" s="195"/>
      <c r="AD30" s="195"/>
      <c r="AE30" s="195"/>
      <c r="AF30" s="195">
        <f>+'Conc. Banc.'!AE227</f>
        <v>0</v>
      </c>
      <c r="AG30" s="195"/>
      <c r="AH30" s="195"/>
      <c r="AI30" s="195"/>
      <c r="AJ30" s="195">
        <f>+'Conc. Banc.'!AJ227</f>
        <v>0</v>
      </c>
      <c r="AK30" s="195"/>
      <c r="AL30" s="195"/>
      <c r="AM30" s="195"/>
      <c r="AN30" s="195"/>
      <c r="AO30" s="199"/>
      <c r="AP30" s="199"/>
      <c r="AQ30" s="199"/>
      <c r="AR30" s="199"/>
      <c r="AS30" s="204">
        <f>+'Conc. Banc.'!AP228</f>
        <v>0</v>
      </c>
      <c r="AT30" s="204"/>
      <c r="AU30" s="204"/>
      <c r="AV30" s="204"/>
      <c r="AW30" s="148"/>
    </row>
    <row r="31" spans="1:49" s="105" customFormat="1" ht="11.25" customHeight="1" thickBot="1">
      <c r="A31" s="106"/>
      <c r="B31" s="113">
        <f t="shared" si="1"/>
        <v>14</v>
      </c>
      <c r="C31" s="195">
        <f>+'Conc. Banc.'!B159</f>
        <v>0</v>
      </c>
      <c r="D31" s="195"/>
      <c r="E31" s="195"/>
      <c r="F31" s="195"/>
      <c r="G31" s="195">
        <f>+'Conc. Banc.'!G159</f>
        <v>0</v>
      </c>
      <c r="H31" s="195"/>
      <c r="I31" s="195"/>
      <c r="J31" s="195"/>
      <c r="K31" s="195">
        <f>+'Conc. Banc.'!L159</f>
        <v>0</v>
      </c>
      <c r="L31" s="195"/>
      <c r="M31" s="195"/>
      <c r="N31" s="195"/>
      <c r="O31" s="195"/>
      <c r="P31" s="199"/>
      <c r="Q31" s="199"/>
      <c r="R31" s="199"/>
      <c r="S31" s="199"/>
      <c r="T31" s="204">
        <f>+'Conc. Banc.'!R160</f>
        <v>0</v>
      </c>
      <c r="U31" s="204"/>
      <c r="V31" s="204"/>
      <c r="W31" s="204"/>
      <c r="X31" s="148"/>
      <c r="Y31" s="114"/>
      <c r="Z31" s="106"/>
      <c r="AA31" s="196" t="s">
        <v>124</v>
      </c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8"/>
      <c r="AO31" s="205">
        <f>SUM(AO11:AR30)</f>
        <v>0</v>
      </c>
      <c r="AP31" s="206"/>
      <c r="AQ31" s="206"/>
      <c r="AR31" s="207"/>
      <c r="AS31" s="205">
        <f>SUM(AS11:AV30)</f>
        <v>0</v>
      </c>
      <c r="AT31" s="206"/>
      <c r="AU31" s="206"/>
      <c r="AV31" s="207"/>
      <c r="AW31" s="107"/>
    </row>
    <row r="32" spans="1:49" s="105" customFormat="1" ht="11.25" customHeight="1" thickBot="1">
      <c r="A32" s="106"/>
      <c r="B32" s="113">
        <f t="shared" si="1"/>
        <v>15</v>
      </c>
      <c r="C32" s="195">
        <f>+'Conc. Banc.'!B170</f>
        <v>0</v>
      </c>
      <c r="D32" s="195"/>
      <c r="E32" s="195"/>
      <c r="F32" s="195"/>
      <c r="G32" s="195">
        <f>+'Conc. Banc.'!G170</f>
        <v>0</v>
      </c>
      <c r="H32" s="195"/>
      <c r="I32" s="195"/>
      <c r="J32" s="195"/>
      <c r="K32" s="195">
        <f>+'Conc. Banc.'!L170</f>
        <v>0</v>
      </c>
      <c r="L32" s="195"/>
      <c r="M32" s="195"/>
      <c r="N32" s="195"/>
      <c r="O32" s="195"/>
      <c r="P32" s="199"/>
      <c r="Q32" s="199"/>
      <c r="R32" s="199"/>
      <c r="S32" s="199"/>
      <c r="T32" s="204">
        <f>+'Conc. Banc.'!R171</f>
        <v>0</v>
      </c>
      <c r="U32" s="204"/>
      <c r="V32" s="204"/>
      <c r="W32" s="204"/>
      <c r="X32" s="148"/>
      <c r="Y32" s="114"/>
      <c r="Z32" s="106"/>
      <c r="AA32" s="108" t="s">
        <v>82</v>
      </c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11"/>
      <c r="AP32" s="111"/>
      <c r="AQ32" s="111"/>
      <c r="AR32" s="111"/>
      <c r="AS32" s="111"/>
      <c r="AT32" s="111"/>
      <c r="AU32" s="111"/>
      <c r="AV32" s="112"/>
      <c r="AW32" s="107"/>
    </row>
    <row r="33" spans="1:49" s="105" customFormat="1" ht="11.25" customHeight="1" thickBot="1">
      <c r="A33" s="106"/>
      <c r="B33" s="113">
        <f t="shared" si="1"/>
        <v>16</v>
      </c>
      <c r="C33" s="195">
        <f>+'Conc. Banc.'!B181</f>
        <v>0</v>
      </c>
      <c r="D33" s="195"/>
      <c r="E33" s="195"/>
      <c r="F33" s="195"/>
      <c r="G33" s="195">
        <f>+'Conc. Banc.'!G181</f>
        <v>0</v>
      </c>
      <c r="H33" s="195"/>
      <c r="I33" s="195"/>
      <c r="J33" s="195"/>
      <c r="K33" s="195">
        <f>+'Conc. Banc.'!L181</f>
        <v>0</v>
      </c>
      <c r="L33" s="195"/>
      <c r="M33" s="195"/>
      <c r="N33" s="195"/>
      <c r="O33" s="195"/>
      <c r="P33" s="199"/>
      <c r="Q33" s="199"/>
      <c r="R33" s="199"/>
      <c r="S33" s="199"/>
      <c r="T33" s="204">
        <f>+'Conc. Banc.'!R182</f>
        <v>0</v>
      </c>
      <c r="U33" s="204"/>
      <c r="V33" s="204"/>
      <c r="W33" s="204"/>
      <c r="X33" s="148"/>
      <c r="Y33" s="114"/>
      <c r="Z33" s="106"/>
      <c r="AA33" s="226" t="s">
        <v>171</v>
      </c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8"/>
      <c r="AP33" s="228"/>
      <c r="AQ33" s="228"/>
      <c r="AR33" s="228"/>
      <c r="AS33" s="228"/>
      <c r="AT33" s="228"/>
      <c r="AU33" s="228"/>
      <c r="AV33" s="229"/>
      <c r="AW33" s="107"/>
    </row>
    <row r="34" spans="1:49" s="105" customFormat="1" ht="11.25" customHeight="1" thickBot="1">
      <c r="A34" s="106"/>
      <c r="B34" s="113">
        <f>+B33+1</f>
        <v>17</v>
      </c>
      <c r="C34" s="195">
        <f>+'Conc. Banc.'!B194</f>
        <v>0</v>
      </c>
      <c r="D34" s="195"/>
      <c r="E34" s="195"/>
      <c r="F34" s="195"/>
      <c r="G34" s="195">
        <f>+'Conc. Banc.'!G194</f>
        <v>0</v>
      </c>
      <c r="H34" s="195"/>
      <c r="I34" s="195"/>
      <c r="J34" s="195"/>
      <c r="K34" s="195">
        <f>+'Conc. Banc.'!L194</f>
        <v>0</v>
      </c>
      <c r="L34" s="195"/>
      <c r="M34" s="195"/>
      <c r="N34" s="195"/>
      <c r="O34" s="195"/>
      <c r="P34" s="199"/>
      <c r="Q34" s="199"/>
      <c r="R34" s="199"/>
      <c r="S34" s="199"/>
      <c r="T34" s="204">
        <f>+'Conc. Banc.'!R195</f>
        <v>0</v>
      </c>
      <c r="U34" s="204"/>
      <c r="V34" s="204"/>
      <c r="W34" s="204"/>
      <c r="X34" s="148"/>
      <c r="Y34" s="114"/>
      <c r="Z34" s="106"/>
      <c r="AA34" s="226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8"/>
      <c r="AP34" s="228"/>
      <c r="AQ34" s="228"/>
      <c r="AR34" s="228"/>
      <c r="AS34" s="228"/>
      <c r="AT34" s="228"/>
      <c r="AU34" s="228"/>
      <c r="AV34" s="229"/>
      <c r="AW34" s="107"/>
    </row>
    <row r="35" spans="1:49" s="105" customFormat="1" ht="11.25" customHeight="1" thickBot="1">
      <c r="A35" s="106"/>
      <c r="B35" s="113">
        <f t="shared" ref="B35:B61" si="3">+B34+1</f>
        <v>18</v>
      </c>
      <c r="C35" s="195">
        <f>+'Conc. Banc.'!B205</f>
        <v>0</v>
      </c>
      <c r="D35" s="195"/>
      <c r="E35" s="195"/>
      <c r="F35" s="195"/>
      <c r="G35" s="195">
        <f>+'Conc. Banc.'!G205</f>
        <v>0</v>
      </c>
      <c r="H35" s="195"/>
      <c r="I35" s="195"/>
      <c r="J35" s="195"/>
      <c r="K35" s="195">
        <f>+'Conc. Banc.'!L205</f>
        <v>0</v>
      </c>
      <c r="L35" s="195"/>
      <c r="M35" s="195"/>
      <c r="N35" s="195"/>
      <c r="O35" s="195"/>
      <c r="P35" s="199"/>
      <c r="Q35" s="199"/>
      <c r="R35" s="199"/>
      <c r="S35" s="199"/>
      <c r="T35" s="204">
        <f>+'Conc. Banc.'!R206</f>
        <v>0</v>
      </c>
      <c r="U35" s="204"/>
      <c r="V35" s="204"/>
      <c r="W35" s="204"/>
      <c r="X35" s="148"/>
      <c r="Y35" s="114"/>
      <c r="Z35" s="106"/>
      <c r="AA35" s="115"/>
      <c r="AB35" s="230" t="s">
        <v>85</v>
      </c>
      <c r="AC35" s="231"/>
      <c r="AD35" s="231"/>
      <c r="AE35" s="231"/>
      <c r="AF35" s="231"/>
      <c r="AG35" s="231"/>
      <c r="AH35" s="231"/>
      <c r="AI35" s="231"/>
      <c r="AJ35" s="231"/>
      <c r="AK35" s="231"/>
      <c r="AL35" s="231"/>
      <c r="AM35" s="231"/>
      <c r="AN35" s="232"/>
      <c r="AO35" s="116"/>
      <c r="AP35" s="117"/>
      <c r="AQ35" s="117"/>
      <c r="AR35" s="117"/>
      <c r="AS35" s="117"/>
      <c r="AT35" s="117"/>
      <c r="AU35" s="117"/>
      <c r="AV35" s="118"/>
      <c r="AW35" s="107"/>
    </row>
    <row r="36" spans="1:49" s="105" customFormat="1" ht="11.25" customHeight="1" thickBot="1">
      <c r="A36" s="106"/>
      <c r="B36" s="113">
        <f t="shared" si="3"/>
        <v>19</v>
      </c>
      <c r="C36" s="195">
        <f>+'Conc. Banc.'!B216</f>
        <v>0</v>
      </c>
      <c r="D36" s="195"/>
      <c r="E36" s="195"/>
      <c r="F36" s="195"/>
      <c r="G36" s="195">
        <f>+'Conc. Banc.'!G216</f>
        <v>0</v>
      </c>
      <c r="H36" s="195"/>
      <c r="I36" s="195"/>
      <c r="J36" s="195"/>
      <c r="K36" s="195">
        <f>+'Conc. Banc.'!L216</f>
        <v>0</v>
      </c>
      <c r="L36" s="195"/>
      <c r="M36" s="195"/>
      <c r="N36" s="195"/>
      <c r="O36" s="195"/>
      <c r="P36" s="199"/>
      <c r="Q36" s="199"/>
      <c r="R36" s="199"/>
      <c r="S36" s="199"/>
      <c r="T36" s="204">
        <f>+'Conc. Banc.'!R217</f>
        <v>0</v>
      </c>
      <c r="U36" s="204"/>
      <c r="V36" s="204"/>
      <c r="W36" s="204"/>
      <c r="X36" s="148"/>
      <c r="Y36" s="114"/>
      <c r="Z36" s="106"/>
      <c r="AA36" s="113">
        <v>1</v>
      </c>
      <c r="AB36" s="233"/>
      <c r="AC36" s="234"/>
      <c r="AD36" s="234"/>
      <c r="AE36" s="234"/>
      <c r="AF36" s="234"/>
      <c r="AG36" s="234"/>
      <c r="AH36" s="234"/>
      <c r="AI36" s="234"/>
      <c r="AJ36" s="234"/>
      <c r="AK36" s="234"/>
      <c r="AL36" s="234"/>
      <c r="AM36" s="234"/>
      <c r="AN36" s="235"/>
      <c r="AO36" s="199"/>
      <c r="AP36" s="199"/>
      <c r="AQ36" s="199"/>
      <c r="AR36" s="199"/>
      <c r="AS36" s="199"/>
      <c r="AT36" s="199"/>
      <c r="AU36" s="199"/>
      <c r="AV36" s="199"/>
      <c r="AW36" s="107"/>
    </row>
    <row r="37" spans="1:49" s="105" customFormat="1" ht="11.25" customHeight="1" thickBot="1">
      <c r="A37" s="106"/>
      <c r="B37" s="113">
        <f t="shared" si="3"/>
        <v>20</v>
      </c>
      <c r="C37" s="195">
        <f>+'Conc. Banc.'!B227</f>
        <v>0</v>
      </c>
      <c r="D37" s="195"/>
      <c r="E37" s="195"/>
      <c r="F37" s="195"/>
      <c r="G37" s="195">
        <f>+'Conc. Banc.'!G227</f>
        <v>0</v>
      </c>
      <c r="H37" s="195"/>
      <c r="I37" s="195"/>
      <c r="J37" s="195"/>
      <c r="K37" s="195">
        <f>+'Conc. Banc.'!L227</f>
        <v>0</v>
      </c>
      <c r="L37" s="195"/>
      <c r="M37" s="195"/>
      <c r="N37" s="195"/>
      <c r="O37" s="195"/>
      <c r="P37" s="199"/>
      <c r="Q37" s="199"/>
      <c r="R37" s="199"/>
      <c r="S37" s="199"/>
      <c r="T37" s="204">
        <f>+'Conc. Banc.'!R228</f>
        <v>0</v>
      </c>
      <c r="U37" s="204"/>
      <c r="V37" s="204"/>
      <c r="W37" s="204"/>
      <c r="X37" s="148"/>
      <c r="Y37" s="114"/>
      <c r="Z37" s="106"/>
      <c r="AA37" s="113">
        <f>+AA36+1</f>
        <v>2</v>
      </c>
      <c r="AB37" s="233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5"/>
      <c r="AO37" s="199"/>
      <c r="AP37" s="199"/>
      <c r="AQ37" s="199"/>
      <c r="AR37" s="199"/>
      <c r="AS37" s="199"/>
      <c r="AT37" s="199"/>
      <c r="AU37" s="199"/>
      <c r="AV37" s="199"/>
      <c r="AW37" s="107"/>
    </row>
    <row r="38" spans="1:49" s="105" customFormat="1" ht="11.25" customHeight="1" thickBot="1">
      <c r="A38" s="106"/>
      <c r="B38" s="113">
        <f t="shared" si="3"/>
        <v>21</v>
      </c>
      <c r="C38" s="195">
        <f>+'Conc. Banc.'!B238</f>
        <v>0</v>
      </c>
      <c r="D38" s="195"/>
      <c r="E38" s="195"/>
      <c r="F38" s="195"/>
      <c r="G38" s="195">
        <f>+'Conc. Banc.'!G238</f>
        <v>0</v>
      </c>
      <c r="H38" s="195"/>
      <c r="I38" s="195"/>
      <c r="J38" s="195"/>
      <c r="K38" s="195">
        <f>+'Conc. Banc.'!L238</f>
        <v>0</v>
      </c>
      <c r="L38" s="195"/>
      <c r="M38" s="195"/>
      <c r="N38" s="195"/>
      <c r="O38" s="195"/>
      <c r="P38" s="199"/>
      <c r="Q38" s="199"/>
      <c r="R38" s="199"/>
      <c r="S38" s="199"/>
      <c r="T38" s="204">
        <f>+'Conc. Banc.'!R239</f>
        <v>0</v>
      </c>
      <c r="U38" s="204"/>
      <c r="V38" s="204"/>
      <c r="W38" s="204"/>
      <c r="X38" s="148"/>
      <c r="Y38" s="114"/>
      <c r="Z38" s="106"/>
      <c r="AA38" s="113">
        <f>+AA37+1</f>
        <v>3</v>
      </c>
      <c r="AB38" s="233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234"/>
      <c r="AN38" s="235"/>
      <c r="AO38" s="199"/>
      <c r="AP38" s="199"/>
      <c r="AQ38" s="199"/>
      <c r="AR38" s="199"/>
      <c r="AS38" s="199"/>
      <c r="AT38" s="199"/>
      <c r="AU38" s="199"/>
      <c r="AV38" s="199"/>
      <c r="AW38" s="107"/>
    </row>
    <row r="39" spans="1:49" s="105" customFormat="1" ht="11.25" customHeight="1" thickBot="1">
      <c r="A39" s="106"/>
      <c r="B39" s="113">
        <f t="shared" si="3"/>
        <v>22</v>
      </c>
      <c r="C39" s="195">
        <f>+'Conc. Banc.'!B249</f>
        <v>0</v>
      </c>
      <c r="D39" s="195"/>
      <c r="E39" s="195"/>
      <c r="F39" s="195"/>
      <c r="G39" s="195">
        <f>+'Conc. Banc.'!G249</f>
        <v>0</v>
      </c>
      <c r="H39" s="195"/>
      <c r="I39" s="195"/>
      <c r="J39" s="195"/>
      <c r="K39" s="195">
        <f>+'Conc. Banc.'!L249</f>
        <v>0</v>
      </c>
      <c r="L39" s="195"/>
      <c r="M39" s="195"/>
      <c r="N39" s="195"/>
      <c r="O39" s="195"/>
      <c r="P39" s="199"/>
      <c r="Q39" s="199"/>
      <c r="R39" s="199"/>
      <c r="S39" s="199"/>
      <c r="T39" s="204">
        <f>+'Conc. Banc.'!R250</f>
        <v>0</v>
      </c>
      <c r="U39" s="204"/>
      <c r="V39" s="204"/>
      <c r="W39" s="204"/>
      <c r="X39" s="148"/>
      <c r="Y39" s="114"/>
      <c r="Z39" s="106"/>
      <c r="AA39" s="113">
        <f t="shared" ref="AA39:AA60" si="4">+AA38+1</f>
        <v>4</v>
      </c>
      <c r="AB39" s="233"/>
      <c r="AC39" s="234"/>
      <c r="AD39" s="234"/>
      <c r="AE39" s="234"/>
      <c r="AF39" s="234"/>
      <c r="AG39" s="234"/>
      <c r="AH39" s="234"/>
      <c r="AI39" s="234"/>
      <c r="AJ39" s="234"/>
      <c r="AK39" s="234"/>
      <c r="AL39" s="234"/>
      <c r="AM39" s="234"/>
      <c r="AN39" s="235"/>
      <c r="AO39" s="199"/>
      <c r="AP39" s="199"/>
      <c r="AQ39" s="199"/>
      <c r="AR39" s="199"/>
      <c r="AS39" s="199"/>
      <c r="AT39" s="199"/>
      <c r="AU39" s="199"/>
      <c r="AV39" s="199"/>
      <c r="AW39" s="107"/>
    </row>
    <row r="40" spans="1:49" s="105" customFormat="1" ht="11.25" customHeight="1" thickBot="1">
      <c r="A40" s="106"/>
      <c r="B40" s="113">
        <f t="shared" si="3"/>
        <v>23</v>
      </c>
      <c r="C40" s="195">
        <f>+'Conc. Banc.'!B262</f>
        <v>0</v>
      </c>
      <c r="D40" s="195"/>
      <c r="E40" s="195"/>
      <c r="F40" s="195"/>
      <c r="G40" s="195">
        <f>+'Conc. Banc.'!G262</f>
        <v>0</v>
      </c>
      <c r="H40" s="195"/>
      <c r="I40" s="195"/>
      <c r="J40" s="195"/>
      <c r="K40" s="195">
        <f>+'Conc. Banc.'!L262</f>
        <v>0</v>
      </c>
      <c r="L40" s="195"/>
      <c r="M40" s="195"/>
      <c r="N40" s="195"/>
      <c r="O40" s="195"/>
      <c r="P40" s="199"/>
      <c r="Q40" s="199"/>
      <c r="R40" s="199"/>
      <c r="S40" s="199"/>
      <c r="T40" s="204">
        <f>+'Conc. Banc.'!R263</f>
        <v>0</v>
      </c>
      <c r="U40" s="204"/>
      <c r="V40" s="204"/>
      <c r="W40" s="204"/>
      <c r="X40" s="148"/>
      <c r="Y40" s="114"/>
      <c r="Z40" s="106"/>
      <c r="AA40" s="113">
        <f t="shared" si="4"/>
        <v>5</v>
      </c>
      <c r="AB40" s="233"/>
      <c r="AC40" s="234"/>
      <c r="AD40" s="234"/>
      <c r="AE40" s="234"/>
      <c r="AF40" s="234"/>
      <c r="AG40" s="234"/>
      <c r="AH40" s="234"/>
      <c r="AI40" s="234"/>
      <c r="AJ40" s="234"/>
      <c r="AK40" s="234"/>
      <c r="AL40" s="234"/>
      <c r="AM40" s="234"/>
      <c r="AN40" s="235"/>
      <c r="AO40" s="199"/>
      <c r="AP40" s="199"/>
      <c r="AQ40" s="199"/>
      <c r="AR40" s="199"/>
      <c r="AS40" s="199"/>
      <c r="AT40" s="199"/>
      <c r="AU40" s="199"/>
      <c r="AV40" s="199"/>
      <c r="AW40" s="107"/>
    </row>
    <row r="41" spans="1:49" s="105" customFormat="1" ht="11.25" customHeight="1" thickBot="1">
      <c r="A41" s="106"/>
      <c r="B41" s="113">
        <f t="shared" si="3"/>
        <v>24</v>
      </c>
      <c r="C41" s="195">
        <f>+'Conc. Banc.'!B273</f>
        <v>0</v>
      </c>
      <c r="D41" s="195"/>
      <c r="E41" s="195"/>
      <c r="F41" s="195"/>
      <c r="G41" s="195">
        <f>+'Conc. Banc.'!G273</f>
        <v>0</v>
      </c>
      <c r="H41" s="195"/>
      <c r="I41" s="195"/>
      <c r="J41" s="195"/>
      <c r="K41" s="195">
        <f>+'Conc. Banc.'!L273</f>
        <v>0</v>
      </c>
      <c r="L41" s="195"/>
      <c r="M41" s="195"/>
      <c r="N41" s="195"/>
      <c r="O41" s="195"/>
      <c r="P41" s="199"/>
      <c r="Q41" s="199"/>
      <c r="R41" s="199"/>
      <c r="S41" s="199"/>
      <c r="T41" s="204">
        <f>+'Conc. Banc.'!R274</f>
        <v>0</v>
      </c>
      <c r="U41" s="204"/>
      <c r="V41" s="204"/>
      <c r="W41" s="204"/>
      <c r="X41" s="148"/>
      <c r="Y41" s="114"/>
      <c r="Z41" s="106"/>
      <c r="AA41" s="113">
        <f t="shared" si="4"/>
        <v>6</v>
      </c>
      <c r="AB41" s="233"/>
      <c r="AC41" s="234"/>
      <c r="AD41" s="234"/>
      <c r="AE41" s="234"/>
      <c r="AF41" s="234"/>
      <c r="AG41" s="234"/>
      <c r="AH41" s="234"/>
      <c r="AI41" s="234"/>
      <c r="AJ41" s="234"/>
      <c r="AK41" s="234"/>
      <c r="AL41" s="234"/>
      <c r="AM41" s="234"/>
      <c r="AN41" s="235"/>
      <c r="AO41" s="199"/>
      <c r="AP41" s="199"/>
      <c r="AQ41" s="199"/>
      <c r="AR41" s="199"/>
      <c r="AS41" s="199"/>
      <c r="AT41" s="199"/>
      <c r="AU41" s="199"/>
      <c r="AV41" s="199"/>
      <c r="AW41" s="107"/>
    </row>
    <row r="42" spans="1:49" s="105" customFormat="1" ht="11.25" customHeight="1" thickBot="1">
      <c r="A42" s="106"/>
      <c r="B42" s="113">
        <f t="shared" si="3"/>
        <v>25</v>
      </c>
      <c r="C42" s="195">
        <f>+'Conc. Banc.'!B284</f>
        <v>0</v>
      </c>
      <c r="D42" s="195"/>
      <c r="E42" s="195"/>
      <c r="F42" s="195"/>
      <c r="G42" s="195">
        <f>+'Conc. Banc.'!G284</f>
        <v>0</v>
      </c>
      <c r="H42" s="195"/>
      <c r="I42" s="195"/>
      <c r="J42" s="195"/>
      <c r="K42" s="195">
        <f>+'Conc. Banc.'!L284</f>
        <v>0</v>
      </c>
      <c r="L42" s="195"/>
      <c r="M42" s="195"/>
      <c r="N42" s="195"/>
      <c r="O42" s="195"/>
      <c r="P42" s="199"/>
      <c r="Q42" s="199"/>
      <c r="R42" s="199"/>
      <c r="S42" s="199"/>
      <c r="T42" s="204">
        <f>+'Conc. Banc.'!R285</f>
        <v>0</v>
      </c>
      <c r="U42" s="204"/>
      <c r="V42" s="204"/>
      <c r="W42" s="204"/>
      <c r="X42" s="148"/>
      <c r="Y42" s="114"/>
      <c r="Z42" s="106"/>
      <c r="AA42" s="113">
        <f t="shared" si="4"/>
        <v>7</v>
      </c>
      <c r="AB42" s="233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5"/>
      <c r="AO42" s="199"/>
      <c r="AP42" s="199"/>
      <c r="AQ42" s="199"/>
      <c r="AR42" s="199"/>
      <c r="AS42" s="199"/>
      <c r="AT42" s="199"/>
      <c r="AU42" s="199"/>
      <c r="AV42" s="199"/>
      <c r="AW42" s="107"/>
    </row>
    <row r="43" spans="1:49" s="105" customFormat="1" ht="11.25" customHeight="1" thickBot="1">
      <c r="A43" s="106"/>
      <c r="B43" s="113">
        <f t="shared" si="3"/>
        <v>26</v>
      </c>
      <c r="C43" s="195">
        <f>+'Conc. Banc.'!B295</f>
        <v>0</v>
      </c>
      <c r="D43" s="195"/>
      <c r="E43" s="195"/>
      <c r="F43" s="195"/>
      <c r="G43" s="195">
        <f>+'Conc. Banc.'!G295</f>
        <v>0</v>
      </c>
      <c r="H43" s="195"/>
      <c r="I43" s="195"/>
      <c r="J43" s="195"/>
      <c r="K43" s="195">
        <f>+'Conc. Banc.'!L295</f>
        <v>0</v>
      </c>
      <c r="L43" s="195"/>
      <c r="M43" s="195"/>
      <c r="N43" s="195"/>
      <c r="O43" s="195"/>
      <c r="P43" s="199"/>
      <c r="Q43" s="199"/>
      <c r="R43" s="199"/>
      <c r="S43" s="199"/>
      <c r="T43" s="204">
        <f>+'Conc. Banc.'!R296</f>
        <v>0</v>
      </c>
      <c r="U43" s="204"/>
      <c r="V43" s="204"/>
      <c r="W43" s="204"/>
      <c r="X43" s="148"/>
      <c r="Y43" s="114"/>
      <c r="Z43" s="106"/>
      <c r="AA43" s="113">
        <f t="shared" si="4"/>
        <v>8</v>
      </c>
      <c r="AB43" s="233"/>
      <c r="AC43" s="234"/>
      <c r="AD43" s="234"/>
      <c r="AE43" s="234"/>
      <c r="AF43" s="234"/>
      <c r="AG43" s="234"/>
      <c r="AH43" s="234"/>
      <c r="AI43" s="234"/>
      <c r="AJ43" s="234"/>
      <c r="AK43" s="234"/>
      <c r="AL43" s="234"/>
      <c r="AM43" s="234"/>
      <c r="AN43" s="235"/>
      <c r="AO43" s="199"/>
      <c r="AP43" s="199"/>
      <c r="AQ43" s="199"/>
      <c r="AR43" s="199"/>
      <c r="AS43" s="199"/>
      <c r="AT43" s="199"/>
      <c r="AU43" s="199"/>
      <c r="AV43" s="199"/>
      <c r="AW43" s="107"/>
    </row>
    <row r="44" spans="1:49" s="105" customFormat="1" ht="11.25" customHeight="1" thickBot="1">
      <c r="A44" s="106"/>
      <c r="B44" s="113">
        <f t="shared" si="3"/>
        <v>27</v>
      </c>
      <c r="C44" s="195">
        <f>+'Conc. Banc.'!B306</f>
        <v>0</v>
      </c>
      <c r="D44" s="195"/>
      <c r="E44" s="195"/>
      <c r="F44" s="195"/>
      <c r="G44" s="195">
        <f>+'Conc. Banc.'!G306</f>
        <v>0</v>
      </c>
      <c r="H44" s="195"/>
      <c r="I44" s="195"/>
      <c r="J44" s="195"/>
      <c r="K44" s="195">
        <f>+'Conc. Banc.'!L306</f>
        <v>0</v>
      </c>
      <c r="L44" s="195"/>
      <c r="M44" s="195"/>
      <c r="N44" s="195"/>
      <c r="O44" s="195"/>
      <c r="P44" s="199"/>
      <c r="Q44" s="199"/>
      <c r="R44" s="199"/>
      <c r="S44" s="199"/>
      <c r="T44" s="204">
        <f>+'Conc. Banc.'!R307</f>
        <v>0</v>
      </c>
      <c r="U44" s="204"/>
      <c r="V44" s="204"/>
      <c r="W44" s="204"/>
      <c r="X44" s="148"/>
      <c r="Y44" s="114"/>
      <c r="Z44" s="106"/>
      <c r="AA44" s="113">
        <f t="shared" si="4"/>
        <v>9</v>
      </c>
      <c r="AB44" s="233"/>
      <c r="AC44" s="234"/>
      <c r="AD44" s="234"/>
      <c r="AE44" s="234"/>
      <c r="AF44" s="234"/>
      <c r="AG44" s="234"/>
      <c r="AH44" s="234"/>
      <c r="AI44" s="234"/>
      <c r="AJ44" s="234"/>
      <c r="AK44" s="234"/>
      <c r="AL44" s="234"/>
      <c r="AM44" s="234"/>
      <c r="AN44" s="235"/>
      <c r="AO44" s="199"/>
      <c r="AP44" s="199"/>
      <c r="AQ44" s="199"/>
      <c r="AR44" s="199"/>
      <c r="AS44" s="199"/>
      <c r="AT44" s="199"/>
      <c r="AU44" s="199"/>
      <c r="AV44" s="199"/>
      <c r="AW44" s="107"/>
    </row>
    <row r="45" spans="1:49" s="105" customFormat="1" ht="11.25" customHeight="1" thickBot="1">
      <c r="A45" s="106"/>
      <c r="B45" s="113">
        <f t="shared" si="3"/>
        <v>28</v>
      </c>
      <c r="C45" s="195">
        <f>+'Conc. Banc.'!B317</f>
        <v>0</v>
      </c>
      <c r="D45" s="195"/>
      <c r="E45" s="195"/>
      <c r="F45" s="195"/>
      <c r="G45" s="195">
        <f>+'Conc. Banc.'!G317</f>
        <v>0</v>
      </c>
      <c r="H45" s="195"/>
      <c r="I45" s="195"/>
      <c r="J45" s="195"/>
      <c r="K45" s="195">
        <f>+'Conc. Banc.'!L317</f>
        <v>0</v>
      </c>
      <c r="L45" s="195"/>
      <c r="M45" s="195"/>
      <c r="N45" s="195"/>
      <c r="O45" s="195"/>
      <c r="P45" s="199"/>
      <c r="Q45" s="199"/>
      <c r="R45" s="199"/>
      <c r="S45" s="199"/>
      <c r="T45" s="204">
        <f>+'Conc. Banc.'!R318</f>
        <v>0</v>
      </c>
      <c r="U45" s="204"/>
      <c r="V45" s="204"/>
      <c r="W45" s="204"/>
      <c r="X45" s="148"/>
      <c r="Y45" s="114"/>
      <c r="Z45" s="106"/>
      <c r="AA45" s="113">
        <f t="shared" si="4"/>
        <v>10</v>
      </c>
      <c r="AB45" s="233"/>
      <c r="AC45" s="234"/>
      <c r="AD45" s="234"/>
      <c r="AE45" s="234"/>
      <c r="AF45" s="234"/>
      <c r="AG45" s="234"/>
      <c r="AH45" s="234"/>
      <c r="AI45" s="234"/>
      <c r="AJ45" s="234"/>
      <c r="AK45" s="234"/>
      <c r="AL45" s="234"/>
      <c r="AM45" s="234"/>
      <c r="AN45" s="235"/>
      <c r="AO45" s="199"/>
      <c r="AP45" s="199"/>
      <c r="AQ45" s="199"/>
      <c r="AR45" s="199"/>
      <c r="AS45" s="199"/>
      <c r="AT45" s="199"/>
      <c r="AU45" s="199"/>
      <c r="AV45" s="199"/>
      <c r="AW45" s="107"/>
    </row>
    <row r="46" spans="1:49" s="105" customFormat="1" ht="11.25" customHeight="1" thickBot="1">
      <c r="A46" s="106"/>
      <c r="B46" s="113">
        <f t="shared" si="3"/>
        <v>29</v>
      </c>
      <c r="C46" s="195">
        <f>+'Conc. Banc.'!B330</f>
        <v>0</v>
      </c>
      <c r="D46" s="195"/>
      <c r="E46" s="195"/>
      <c r="F46" s="195"/>
      <c r="G46" s="195">
        <f>+'Conc. Banc.'!G330</f>
        <v>0</v>
      </c>
      <c r="H46" s="195"/>
      <c r="I46" s="195"/>
      <c r="J46" s="195"/>
      <c r="K46" s="195">
        <f>+'Conc. Banc.'!L330</f>
        <v>0</v>
      </c>
      <c r="L46" s="195"/>
      <c r="M46" s="195"/>
      <c r="N46" s="195"/>
      <c r="O46" s="195"/>
      <c r="P46" s="199"/>
      <c r="Q46" s="199"/>
      <c r="R46" s="199"/>
      <c r="S46" s="199"/>
      <c r="T46" s="204">
        <f>+'Conc. Banc.'!R331</f>
        <v>0</v>
      </c>
      <c r="U46" s="204"/>
      <c r="V46" s="204"/>
      <c r="W46" s="204"/>
      <c r="X46" s="148"/>
      <c r="Y46" s="114"/>
      <c r="Z46" s="106"/>
      <c r="AA46" s="113">
        <f t="shared" si="4"/>
        <v>11</v>
      </c>
      <c r="AB46" s="233"/>
      <c r="AC46" s="234"/>
      <c r="AD46" s="234"/>
      <c r="AE46" s="234"/>
      <c r="AF46" s="234"/>
      <c r="AG46" s="234"/>
      <c r="AH46" s="234"/>
      <c r="AI46" s="234"/>
      <c r="AJ46" s="234"/>
      <c r="AK46" s="234"/>
      <c r="AL46" s="234"/>
      <c r="AM46" s="234"/>
      <c r="AN46" s="235"/>
      <c r="AO46" s="199"/>
      <c r="AP46" s="199"/>
      <c r="AQ46" s="199"/>
      <c r="AR46" s="199"/>
      <c r="AS46" s="199"/>
      <c r="AT46" s="199"/>
      <c r="AU46" s="199"/>
      <c r="AV46" s="199"/>
      <c r="AW46" s="107"/>
    </row>
    <row r="47" spans="1:49" s="105" customFormat="1" ht="11.25" customHeight="1" thickBot="1">
      <c r="A47" s="106"/>
      <c r="B47" s="113">
        <f t="shared" si="3"/>
        <v>30</v>
      </c>
      <c r="C47" s="195">
        <f>+'Conc. Banc.'!B341</f>
        <v>0</v>
      </c>
      <c r="D47" s="195"/>
      <c r="E47" s="195"/>
      <c r="F47" s="195"/>
      <c r="G47" s="195">
        <f>+'Conc. Banc.'!G341</f>
        <v>0</v>
      </c>
      <c r="H47" s="195"/>
      <c r="I47" s="195"/>
      <c r="J47" s="195"/>
      <c r="K47" s="195">
        <f>+'Conc. Banc.'!L341</f>
        <v>0</v>
      </c>
      <c r="L47" s="195"/>
      <c r="M47" s="195"/>
      <c r="N47" s="195"/>
      <c r="O47" s="195"/>
      <c r="P47" s="199"/>
      <c r="Q47" s="199"/>
      <c r="R47" s="199"/>
      <c r="S47" s="199"/>
      <c r="T47" s="204">
        <f>+'Conc. Banc.'!R342</f>
        <v>0</v>
      </c>
      <c r="U47" s="204"/>
      <c r="V47" s="204"/>
      <c r="W47" s="204"/>
      <c r="X47" s="148"/>
      <c r="Y47" s="114"/>
      <c r="Z47" s="106"/>
      <c r="AA47" s="113">
        <f t="shared" si="4"/>
        <v>12</v>
      </c>
      <c r="AB47" s="233"/>
      <c r="AC47" s="234"/>
      <c r="AD47" s="234"/>
      <c r="AE47" s="234"/>
      <c r="AF47" s="234"/>
      <c r="AG47" s="234"/>
      <c r="AH47" s="234"/>
      <c r="AI47" s="234"/>
      <c r="AJ47" s="234"/>
      <c r="AK47" s="234"/>
      <c r="AL47" s="234"/>
      <c r="AM47" s="234"/>
      <c r="AN47" s="235"/>
      <c r="AO47" s="199"/>
      <c r="AP47" s="199"/>
      <c r="AQ47" s="199"/>
      <c r="AR47" s="199"/>
      <c r="AS47" s="199"/>
      <c r="AT47" s="199"/>
      <c r="AU47" s="199"/>
      <c r="AV47" s="199"/>
      <c r="AW47" s="107"/>
    </row>
    <row r="48" spans="1:49" s="105" customFormat="1" ht="11.25" customHeight="1" thickBot="1">
      <c r="A48" s="106"/>
      <c r="B48" s="113">
        <f t="shared" si="3"/>
        <v>31</v>
      </c>
      <c r="C48" s="195">
        <f>+'Conc. Banc.'!B352</f>
        <v>0</v>
      </c>
      <c r="D48" s="195"/>
      <c r="E48" s="195"/>
      <c r="F48" s="195"/>
      <c r="G48" s="195">
        <f>+'Conc. Banc.'!G352</f>
        <v>0</v>
      </c>
      <c r="H48" s="195"/>
      <c r="I48" s="195"/>
      <c r="J48" s="195"/>
      <c r="K48" s="195">
        <f>+'Conc. Banc.'!L352</f>
        <v>0</v>
      </c>
      <c r="L48" s="195"/>
      <c r="M48" s="195"/>
      <c r="N48" s="195"/>
      <c r="O48" s="195"/>
      <c r="P48" s="199"/>
      <c r="Q48" s="199"/>
      <c r="R48" s="199"/>
      <c r="S48" s="199"/>
      <c r="T48" s="204">
        <f>+'Conc. Banc.'!R353</f>
        <v>0</v>
      </c>
      <c r="U48" s="204"/>
      <c r="V48" s="204"/>
      <c r="W48" s="204"/>
      <c r="X48" s="148"/>
      <c r="Y48" s="114"/>
      <c r="Z48" s="106"/>
      <c r="AA48" s="113">
        <f t="shared" si="4"/>
        <v>13</v>
      </c>
      <c r="AB48" s="233"/>
      <c r="AC48" s="234"/>
      <c r="AD48" s="234"/>
      <c r="AE48" s="234"/>
      <c r="AF48" s="234"/>
      <c r="AG48" s="234"/>
      <c r="AH48" s="234"/>
      <c r="AI48" s="234"/>
      <c r="AJ48" s="234"/>
      <c r="AK48" s="234"/>
      <c r="AL48" s="234"/>
      <c r="AM48" s="234"/>
      <c r="AN48" s="235"/>
      <c r="AO48" s="199"/>
      <c r="AP48" s="199"/>
      <c r="AQ48" s="199"/>
      <c r="AR48" s="199"/>
      <c r="AS48" s="199"/>
      <c r="AT48" s="199"/>
      <c r="AU48" s="199"/>
      <c r="AV48" s="199"/>
      <c r="AW48" s="107"/>
    </row>
    <row r="49" spans="1:49" s="105" customFormat="1" ht="11.25" customHeight="1" thickBot="1">
      <c r="A49" s="106"/>
      <c r="B49" s="113">
        <f t="shared" si="3"/>
        <v>32</v>
      </c>
      <c r="C49" s="195">
        <f>+'Conc. Banc.'!B363</f>
        <v>0</v>
      </c>
      <c r="D49" s="195"/>
      <c r="E49" s="195"/>
      <c r="F49" s="195"/>
      <c r="G49" s="195">
        <f>+'Conc. Banc.'!G363</f>
        <v>0</v>
      </c>
      <c r="H49" s="195"/>
      <c r="I49" s="195"/>
      <c r="J49" s="195"/>
      <c r="K49" s="195">
        <f>+'Conc. Banc.'!L363</f>
        <v>0</v>
      </c>
      <c r="L49" s="195"/>
      <c r="M49" s="195"/>
      <c r="N49" s="195"/>
      <c r="O49" s="195"/>
      <c r="P49" s="199"/>
      <c r="Q49" s="199"/>
      <c r="R49" s="199"/>
      <c r="S49" s="199"/>
      <c r="T49" s="204">
        <f>+'Conc. Banc.'!R364</f>
        <v>0</v>
      </c>
      <c r="U49" s="204"/>
      <c r="V49" s="204"/>
      <c r="W49" s="204"/>
      <c r="X49" s="148"/>
      <c r="Y49" s="114"/>
      <c r="Z49" s="106"/>
      <c r="AA49" s="113">
        <f t="shared" si="4"/>
        <v>14</v>
      </c>
      <c r="AB49" s="233"/>
      <c r="AC49" s="234"/>
      <c r="AD49" s="234"/>
      <c r="AE49" s="234"/>
      <c r="AF49" s="234"/>
      <c r="AG49" s="234"/>
      <c r="AH49" s="234"/>
      <c r="AI49" s="234"/>
      <c r="AJ49" s="234"/>
      <c r="AK49" s="234"/>
      <c r="AL49" s="234"/>
      <c r="AM49" s="234"/>
      <c r="AN49" s="235"/>
      <c r="AO49" s="199"/>
      <c r="AP49" s="199"/>
      <c r="AQ49" s="199"/>
      <c r="AR49" s="199"/>
      <c r="AS49" s="199"/>
      <c r="AT49" s="199"/>
      <c r="AU49" s="199"/>
      <c r="AV49" s="199"/>
      <c r="AW49" s="107"/>
    </row>
    <row r="50" spans="1:49" s="105" customFormat="1" ht="11.25" customHeight="1" thickBot="1">
      <c r="A50" s="106"/>
      <c r="B50" s="113">
        <f t="shared" si="3"/>
        <v>33</v>
      </c>
      <c r="C50" s="195">
        <f>+'Conc. Banc.'!B374</f>
        <v>0</v>
      </c>
      <c r="D50" s="195"/>
      <c r="E50" s="195"/>
      <c r="F50" s="195"/>
      <c r="G50" s="195">
        <f>+'Conc. Banc.'!G374</f>
        <v>0</v>
      </c>
      <c r="H50" s="195"/>
      <c r="I50" s="195"/>
      <c r="J50" s="195"/>
      <c r="K50" s="195">
        <f>+'Conc. Banc.'!L374</f>
        <v>0</v>
      </c>
      <c r="L50" s="195"/>
      <c r="M50" s="195"/>
      <c r="N50" s="195"/>
      <c r="O50" s="195"/>
      <c r="P50" s="199"/>
      <c r="Q50" s="199"/>
      <c r="R50" s="199"/>
      <c r="S50" s="199"/>
      <c r="T50" s="204">
        <f>+'Conc. Banc.'!R375</f>
        <v>0</v>
      </c>
      <c r="U50" s="204"/>
      <c r="V50" s="204"/>
      <c r="W50" s="204"/>
      <c r="X50" s="148"/>
      <c r="Y50" s="114"/>
      <c r="Z50" s="106"/>
      <c r="AA50" s="113">
        <f t="shared" si="4"/>
        <v>15</v>
      </c>
      <c r="AB50" s="233"/>
      <c r="AC50" s="234"/>
      <c r="AD50" s="234"/>
      <c r="AE50" s="234"/>
      <c r="AF50" s="234"/>
      <c r="AG50" s="234"/>
      <c r="AH50" s="234"/>
      <c r="AI50" s="234"/>
      <c r="AJ50" s="234"/>
      <c r="AK50" s="234"/>
      <c r="AL50" s="234"/>
      <c r="AM50" s="234"/>
      <c r="AN50" s="235"/>
      <c r="AO50" s="199"/>
      <c r="AP50" s="199"/>
      <c r="AQ50" s="199"/>
      <c r="AR50" s="199"/>
      <c r="AS50" s="199"/>
      <c r="AT50" s="199"/>
      <c r="AU50" s="199"/>
      <c r="AV50" s="199"/>
      <c r="AW50" s="107"/>
    </row>
    <row r="51" spans="1:49" s="105" customFormat="1" ht="11.25" customHeight="1" thickBot="1">
      <c r="A51" s="106"/>
      <c r="B51" s="113">
        <f t="shared" si="3"/>
        <v>34</v>
      </c>
      <c r="C51" s="195">
        <f>+'Conc. Banc.'!B385</f>
        <v>0</v>
      </c>
      <c r="D51" s="195"/>
      <c r="E51" s="195"/>
      <c r="F51" s="195"/>
      <c r="G51" s="195">
        <f>+'Conc. Banc.'!G385</f>
        <v>0</v>
      </c>
      <c r="H51" s="195"/>
      <c r="I51" s="195"/>
      <c r="J51" s="195"/>
      <c r="K51" s="195">
        <f>+'Conc. Banc.'!L385</f>
        <v>0</v>
      </c>
      <c r="L51" s="195"/>
      <c r="M51" s="195"/>
      <c r="N51" s="195"/>
      <c r="O51" s="195"/>
      <c r="P51" s="199"/>
      <c r="Q51" s="199"/>
      <c r="R51" s="199"/>
      <c r="S51" s="199"/>
      <c r="T51" s="204">
        <f>+'Conc. Banc.'!R386</f>
        <v>0</v>
      </c>
      <c r="U51" s="204"/>
      <c r="V51" s="204"/>
      <c r="W51" s="204"/>
      <c r="X51" s="148"/>
      <c r="Y51" s="114"/>
      <c r="Z51" s="106"/>
      <c r="AA51" s="113">
        <f t="shared" si="4"/>
        <v>16</v>
      </c>
      <c r="AB51" s="233"/>
      <c r="AC51" s="234"/>
      <c r="AD51" s="234"/>
      <c r="AE51" s="234"/>
      <c r="AF51" s="234"/>
      <c r="AG51" s="234"/>
      <c r="AH51" s="234"/>
      <c r="AI51" s="234"/>
      <c r="AJ51" s="234"/>
      <c r="AK51" s="234"/>
      <c r="AL51" s="234"/>
      <c r="AM51" s="234"/>
      <c r="AN51" s="235"/>
      <c r="AO51" s="199"/>
      <c r="AP51" s="199"/>
      <c r="AQ51" s="199"/>
      <c r="AR51" s="199"/>
      <c r="AS51" s="199"/>
      <c r="AT51" s="199"/>
      <c r="AU51" s="199"/>
      <c r="AV51" s="199"/>
      <c r="AW51" s="107"/>
    </row>
    <row r="52" spans="1:49" s="105" customFormat="1" ht="11.25" customHeight="1" thickBot="1">
      <c r="A52" s="106"/>
      <c r="B52" s="113">
        <f t="shared" si="3"/>
        <v>35</v>
      </c>
      <c r="C52" s="195">
        <f>+'Conc. Banc.'!B398</f>
        <v>0</v>
      </c>
      <c r="D52" s="195"/>
      <c r="E52" s="195"/>
      <c r="F52" s="195"/>
      <c r="G52" s="195">
        <f>+'Conc. Banc.'!G398</f>
        <v>0</v>
      </c>
      <c r="H52" s="195"/>
      <c r="I52" s="195"/>
      <c r="J52" s="195"/>
      <c r="K52" s="195">
        <f>+'Conc. Banc.'!L398</f>
        <v>0</v>
      </c>
      <c r="L52" s="195"/>
      <c r="M52" s="195"/>
      <c r="N52" s="195"/>
      <c r="O52" s="195"/>
      <c r="P52" s="199"/>
      <c r="Q52" s="199"/>
      <c r="R52" s="199"/>
      <c r="S52" s="199"/>
      <c r="T52" s="204">
        <f>+'Conc. Banc.'!R399</f>
        <v>0</v>
      </c>
      <c r="U52" s="204"/>
      <c r="V52" s="204"/>
      <c r="W52" s="204"/>
      <c r="X52" s="148"/>
      <c r="Y52" s="114"/>
      <c r="Z52" s="106"/>
      <c r="AA52" s="113">
        <f t="shared" si="4"/>
        <v>17</v>
      </c>
      <c r="AB52" s="233"/>
      <c r="AC52" s="234"/>
      <c r="AD52" s="234"/>
      <c r="AE52" s="234"/>
      <c r="AF52" s="234"/>
      <c r="AG52" s="234"/>
      <c r="AH52" s="234"/>
      <c r="AI52" s="234"/>
      <c r="AJ52" s="234"/>
      <c r="AK52" s="234"/>
      <c r="AL52" s="234"/>
      <c r="AM52" s="234"/>
      <c r="AN52" s="235"/>
      <c r="AO52" s="199"/>
      <c r="AP52" s="199"/>
      <c r="AQ52" s="199"/>
      <c r="AR52" s="199"/>
      <c r="AS52" s="199"/>
      <c r="AT52" s="199"/>
      <c r="AU52" s="199"/>
      <c r="AV52" s="199"/>
      <c r="AW52" s="107"/>
    </row>
    <row r="53" spans="1:49" s="105" customFormat="1" ht="11.25" customHeight="1" thickBot="1">
      <c r="A53" s="106"/>
      <c r="B53" s="113">
        <f t="shared" si="3"/>
        <v>36</v>
      </c>
      <c r="C53" s="195">
        <f>+'Conc. Banc.'!B409</f>
        <v>0</v>
      </c>
      <c r="D53" s="195"/>
      <c r="E53" s="195"/>
      <c r="F53" s="195"/>
      <c r="G53" s="195">
        <f>+'Conc. Banc.'!G409</f>
        <v>0</v>
      </c>
      <c r="H53" s="195"/>
      <c r="I53" s="195"/>
      <c r="J53" s="195"/>
      <c r="K53" s="195">
        <f>+'Conc. Banc.'!L409</f>
        <v>0</v>
      </c>
      <c r="L53" s="195"/>
      <c r="M53" s="195"/>
      <c r="N53" s="195"/>
      <c r="O53" s="195"/>
      <c r="P53" s="199"/>
      <c r="Q53" s="199"/>
      <c r="R53" s="199"/>
      <c r="S53" s="199"/>
      <c r="T53" s="204">
        <f>+'Conc. Banc.'!R410</f>
        <v>0</v>
      </c>
      <c r="U53" s="204"/>
      <c r="V53" s="204"/>
      <c r="W53" s="204"/>
      <c r="X53" s="148"/>
      <c r="Y53" s="114"/>
      <c r="Z53" s="106"/>
      <c r="AA53" s="113">
        <f t="shared" si="4"/>
        <v>18</v>
      </c>
      <c r="AB53" s="233"/>
      <c r="AC53" s="234"/>
      <c r="AD53" s="234"/>
      <c r="AE53" s="234"/>
      <c r="AF53" s="234"/>
      <c r="AG53" s="234"/>
      <c r="AH53" s="234"/>
      <c r="AI53" s="234"/>
      <c r="AJ53" s="234"/>
      <c r="AK53" s="234"/>
      <c r="AL53" s="234"/>
      <c r="AM53" s="234"/>
      <c r="AN53" s="235"/>
      <c r="AO53" s="199"/>
      <c r="AP53" s="199"/>
      <c r="AQ53" s="199"/>
      <c r="AR53" s="199"/>
      <c r="AS53" s="199"/>
      <c r="AT53" s="199"/>
      <c r="AU53" s="199"/>
      <c r="AV53" s="199"/>
      <c r="AW53" s="107"/>
    </row>
    <row r="54" spans="1:49" s="105" customFormat="1" ht="11.25" customHeight="1" thickBot="1">
      <c r="A54" s="106"/>
      <c r="B54" s="113">
        <f t="shared" si="3"/>
        <v>37</v>
      </c>
      <c r="C54" s="195">
        <f>+'Conc. Banc.'!B420</f>
        <v>0</v>
      </c>
      <c r="D54" s="195"/>
      <c r="E54" s="195"/>
      <c r="F54" s="195"/>
      <c r="G54" s="195">
        <f>+'Conc. Banc.'!G420</f>
        <v>0</v>
      </c>
      <c r="H54" s="195"/>
      <c r="I54" s="195"/>
      <c r="J54" s="195"/>
      <c r="K54" s="195">
        <f>+'Conc. Banc.'!L420</f>
        <v>0</v>
      </c>
      <c r="L54" s="195"/>
      <c r="M54" s="195"/>
      <c r="N54" s="195"/>
      <c r="O54" s="195"/>
      <c r="P54" s="199"/>
      <c r="Q54" s="199"/>
      <c r="R54" s="199"/>
      <c r="S54" s="199"/>
      <c r="T54" s="204">
        <f>+'Conc. Banc.'!R421</f>
        <v>0</v>
      </c>
      <c r="U54" s="204"/>
      <c r="V54" s="204"/>
      <c r="W54" s="204"/>
      <c r="X54" s="148"/>
      <c r="Y54" s="114"/>
      <c r="Z54" s="106"/>
      <c r="AA54" s="113">
        <f t="shared" si="4"/>
        <v>19</v>
      </c>
      <c r="AB54" s="233"/>
      <c r="AC54" s="234"/>
      <c r="AD54" s="234"/>
      <c r="AE54" s="234"/>
      <c r="AF54" s="234"/>
      <c r="AG54" s="234"/>
      <c r="AH54" s="234"/>
      <c r="AI54" s="234"/>
      <c r="AJ54" s="234"/>
      <c r="AK54" s="234"/>
      <c r="AL54" s="234"/>
      <c r="AM54" s="234"/>
      <c r="AN54" s="235"/>
      <c r="AO54" s="199"/>
      <c r="AP54" s="199"/>
      <c r="AQ54" s="199"/>
      <c r="AR54" s="199"/>
      <c r="AS54" s="199"/>
      <c r="AT54" s="199"/>
      <c r="AU54" s="199"/>
      <c r="AV54" s="199"/>
      <c r="AW54" s="107"/>
    </row>
    <row r="55" spans="1:49" s="105" customFormat="1" ht="11.25" customHeight="1" thickBot="1">
      <c r="A55" s="106"/>
      <c r="B55" s="113">
        <f t="shared" si="3"/>
        <v>38</v>
      </c>
      <c r="C55" s="195">
        <f>+'Conc. Banc.'!B431</f>
        <v>0</v>
      </c>
      <c r="D55" s="195"/>
      <c r="E55" s="195"/>
      <c r="F55" s="195"/>
      <c r="G55" s="195">
        <f>+'Conc. Banc.'!G431</f>
        <v>0</v>
      </c>
      <c r="H55" s="195"/>
      <c r="I55" s="195"/>
      <c r="J55" s="195"/>
      <c r="K55" s="195">
        <f>+'Conc. Banc.'!L431</f>
        <v>0</v>
      </c>
      <c r="L55" s="195"/>
      <c r="M55" s="195"/>
      <c r="N55" s="195"/>
      <c r="O55" s="195"/>
      <c r="P55" s="199"/>
      <c r="Q55" s="199"/>
      <c r="R55" s="199"/>
      <c r="S55" s="199"/>
      <c r="T55" s="204">
        <f>+'Conc. Banc.'!R432</f>
        <v>0</v>
      </c>
      <c r="U55" s="204"/>
      <c r="V55" s="204"/>
      <c r="W55" s="204"/>
      <c r="X55" s="148"/>
      <c r="Y55" s="114"/>
      <c r="Z55" s="106"/>
      <c r="AA55" s="113">
        <f t="shared" si="4"/>
        <v>20</v>
      </c>
      <c r="AB55" s="233"/>
      <c r="AC55" s="234"/>
      <c r="AD55" s="234"/>
      <c r="AE55" s="234"/>
      <c r="AF55" s="234"/>
      <c r="AG55" s="234"/>
      <c r="AH55" s="234"/>
      <c r="AI55" s="234"/>
      <c r="AJ55" s="234"/>
      <c r="AK55" s="234"/>
      <c r="AL55" s="234"/>
      <c r="AM55" s="234"/>
      <c r="AN55" s="235"/>
      <c r="AO55" s="199"/>
      <c r="AP55" s="199"/>
      <c r="AQ55" s="199"/>
      <c r="AR55" s="199"/>
      <c r="AS55" s="199"/>
      <c r="AT55" s="199"/>
      <c r="AU55" s="199"/>
      <c r="AV55" s="199"/>
      <c r="AW55" s="107"/>
    </row>
    <row r="56" spans="1:49" s="105" customFormat="1" ht="11.25" customHeight="1" thickBot="1">
      <c r="A56" s="106"/>
      <c r="B56" s="113">
        <f t="shared" si="3"/>
        <v>39</v>
      </c>
      <c r="C56" s="195">
        <f>+'Conc. Banc.'!B442</f>
        <v>0</v>
      </c>
      <c r="D56" s="195"/>
      <c r="E56" s="195"/>
      <c r="F56" s="195"/>
      <c r="G56" s="195">
        <f>+'Conc. Banc.'!G442</f>
        <v>0</v>
      </c>
      <c r="H56" s="195"/>
      <c r="I56" s="195"/>
      <c r="J56" s="195"/>
      <c r="K56" s="195">
        <f>+'Conc. Banc.'!L442</f>
        <v>0</v>
      </c>
      <c r="L56" s="195"/>
      <c r="M56" s="195"/>
      <c r="N56" s="195"/>
      <c r="O56" s="195"/>
      <c r="P56" s="199"/>
      <c r="Q56" s="199"/>
      <c r="R56" s="199"/>
      <c r="S56" s="199"/>
      <c r="T56" s="204">
        <f>+'Conc. Banc.'!R443</f>
        <v>0</v>
      </c>
      <c r="U56" s="204"/>
      <c r="V56" s="204"/>
      <c r="W56" s="204"/>
      <c r="X56" s="148"/>
      <c r="Y56" s="114"/>
      <c r="Z56" s="106"/>
      <c r="AA56" s="113">
        <f t="shared" si="4"/>
        <v>21</v>
      </c>
      <c r="AB56" s="233"/>
      <c r="AC56" s="234"/>
      <c r="AD56" s="234"/>
      <c r="AE56" s="234"/>
      <c r="AF56" s="234"/>
      <c r="AG56" s="234"/>
      <c r="AH56" s="234"/>
      <c r="AI56" s="234"/>
      <c r="AJ56" s="234"/>
      <c r="AK56" s="234"/>
      <c r="AL56" s="234"/>
      <c r="AM56" s="234"/>
      <c r="AN56" s="235"/>
      <c r="AO56" s="199"/>
      <c r="AP56" s="199"/>
      <c r="AQ56" s="199"/>
      <c r="AR56" s="199"/>
      <c r="AS56" s="199"/>
      <c r="AT56" s="199"/>
      <c r="AU56" s="199"/>
      <c r="AV56" s="199"/>
      <c r="AW56" s="107"/>
    </row>
    <row r="57" spans="1:49" s="105" customFormat="1" ht="11.25" customHeight="1" thickBot="1">
      <c r="A57" s="106"/>
      <c r="B57" s="113">
        <f t="shared" si="3"/>
        <v>40</v>
      </c>
      <c r="C57" s="195">
        <f>+'Conc. Banc.'!B453</f>
        <v>0</v>
      </c>
      <c r="D57" s="195"/>
      <c r="E57" s="195"/>
      <c r="F57" s="195"/>
      <c r="G57" s="195">
        <f>+'Conc. Banc.'!G453</f>
        <v>0</v>
      </c>
      <c r="H57" s="195"/>
      <c r="I57" s="195"/>
      <c r="J57" s="195"/>
      <c r="K57" s="195">
        <f>+'Conc. Banc.'!L453</f>
        <v>0</v>
      </c>
      <c r="L57" s="195"/>
      <c r="M57" s="195"/>
      <c r="N57" s="195"/>
      <c r="O57" s="195"/>
      <c r="P57" s="199"/>
      <c r="Q57" s="199"/>
      <c r="R57" s="199"/>
      <c r="S57" s="199"/>
      <c r="T57" s="204">
        <f>+'Conc. Banc.'!R454</f>
        <v>0</v>
      </c>
      <c r="U57" s="204"/>
      <c r="V57" s="204"/>
      <c r="W57" s="204"/>
      <c r="X57" s="148"/>
      <c r="Y57" s="114"/>
      <c r="Z57" s="106"/>
      <c r="AA57" s="113">
        <f t="shared" si="4"/>
        <v>22</v>
      </c>
      <c r="AB57" s="233"/>
      <c r="AC57" s="234"/>
      <c r="AD57" s="234"/>
      <c r="AE57" s="234"/>
      <c r="AF57" s="234"/>
      <c r="AG57" s="234"/>
      <c r="AH57" s="234"/>
      <c r="AI57" s="234"/>
      <c r="AJ57" s="234"/>
      <c r="AK57" s="234"/>
      <c r="AL57" s="234"/>
      <c r="AM57" s="234"/>
      <c r="AN57" s="235"/>
      <c r="AO57" s="199"/>
      <c r="AP57" s="199"/>
      <c r="AQ57" s="199"/>
      <c r="AR57" s="199"/>
      <c r="AS57" s="199"/>
      <c r="AT57" s="199"/>
      <c r="AU57" s="199"/>
      <c r="AV57" s="199"/>
      <c r="AW57" s="107"/>
    </row>
    <row r="58" spans="1:49" s="105" customFormat="1" ht="11.25" customHeight="1" thickBot="1">
      <c r="A58" s="106"/>
      <c r="B58" s="113">
        <f t="shared" si="3"/>
        <v>41</v>
      </c>
      <c r="C58" s="195">
        <f>+'Conc. Banc.'!B466</f>
        <v>0</v>
      </c>
      <c r="D58" s="195"/>
      <c r="E58" s="195"/>
      <c r="F58" s="195"/>
      <c r="G58" s="195">
        <f>+'Conc. Banc.'!G466</f>
        <v>0</v>
      </c>
      <c r="H58" s="195"/>
      <c r="I58" s="195"/>
      <c r="J58" s="195"/>
      <c r="K58" s="195">
        <f>+'Conc. Banc.'!L466</f>
        <v>0</v>
      </c>
      <c r="L58" s="195"/>
      <c r="M58" s="195"/>
      <c r="N58" s="195"/>
      <c r="O58" s="195"/>
      <c r="P58" s="199"/>
      <c r="Q58" s="199"/>
      <c r="R58" s="199"/>
      <c r="S58" s="199"/>
      <c r="T58" s="204">
        <f>+'Conc. Banc.'!R467</f>
        <v>0</v>
      </c>
      <c r="U58" s="204"/>
      <c r="V58" s="204"/>
      <c r="W58" s="204"/>
      <c r="X58" s="148"/>
      <c r="Y58" s="114"/>
      <c r="Z58" s="106"/>
      <c r="AA58" s="113">
        <f t="shared" si="4"/>
        <v>23</v>
      </c>
      <c r="AB58" s="233"/>
      <c r="AC58" s="234"/>
      <c r="AD58" s="234"/>
      <c r="AE58" s="234"/>
      <c r="AF58" s="234"/>
      <c r="AG58" s="234"/>
      <c r="AH58" s="234"/>
      <c r="AI58" s="234"/>
      <c r="AJ58" s="234"/>
      <c r="AK58" s="234"/>
      <c r="AL58" s="234"/>
      <c r="AM58" s="234"/>
      <c r="AN58" s="235"/>
      <c r="AO58" s="199"/>
      <c r="AP58" s="199"/>
      <c r="AQ58" s="199"/>
      <c r="AR58" s="199"/>
      <c r="AS58" s="199"/>
      <c r="AT58" s="199"/>
      <c r="AU58" s="199"/>
      <c r="AV58" s="199"/>
      <c r="AW58" s="107"/>
    </row>
    <row r="59" spans="1:49" s="105" customFormat="1" ht="11.25" customHeight="1" thickBot="1">
      <c r="A59" s="106"/>
      <c r="B59" s="113">
        <f t="shared" si="3"/>
        <v>42</v>
      </c>
      <c r="C59" s="195">
        <f>+'Conc. Banc.'!B477</f>
        <v>0</v>
      </c>
      <c r="D59" s="195"/>
      <c r="E59" s="195"/>
      <c r="F59" s="195"/>
      <c r="G59" s="195">
        <f>+'Conc. Banc.'!G477</f>
        <v>0</v>
      </c>
      <c r="H59" s="195"/>
      <c r="I59" s="195"/>
      <c r="J59" s="195"/>
      <c r="K59" s="195">
        <f>+'Conc. Banc.'!L477</f>
        <v>0</v>
      </c>
      <c r="L59" s="195"/>
      <c r="M59" s="195"/>
      <c r="N59" s="195"/>
      <c r="O59" s="195"/>
      <c r="P59" s="199"/>
      <c r="Q59" s="199"/>
      <c r="R59" s="199"/>
      <c r="S59" s="199"/>
      <c r="T59" s="204">
        <f>+'Conc. Banc.'!R478</f>
        <v>0</v>
      </c>
      <c r="U59" s="204"/>
      <c r="V59" s="204"/>
      <c r="W59" s="204"/>
      <c r="X59" s="148"/>
      <c r="Y59" s="114"/>
      <c r="Z59" s="106"/>
      <c r="AA59" s="113">
        <f t="shared" si="4"/>
        <v>24</v>
      </c>
      <c r="AB59" s="233"/>
      <c r="AC59" s="234"/>
      <c r="AD59" s="234"/>
      <c r="AE59" s="234"/>
      <c r="AF59" s="234"/>
      <c r="AG59" s="234"/>
      <c r="AH59" s="234"/>
      <c r="AI59" s="234"/>
      <c r="AJ59" s="234"/>
      <c r="AK59" s="234"/>
      <c r="AL59" s="234"/>
      <c r="AM59" s="234"/>
      <c r="AN59" s="235"/>
      <c r="AO59" s="199"/>
      <c r="AP59" s="199"/>
      <c r="AQ59" s="199"/>
      <c r="AR59" s="199"/>
      <c r="AS59" s="199"/>
      <c r="AT59" s="199"/>
      <c r="AU59" s="199"/>
      <c r="AV59" s="199"/>
      <c r="AW59" s="107"/>
    </row>
    <row r="60" spans="1:49" s="105" customFormat="1" ht="11.25" customHeight="1" thickBot="1">
      <c r="A60" s="106"/>
      <c r="B60" s="113">
        <f t="shared" si="3"/>
        <v>43</v>
      </c>
      <c r="C60" s="195">
        <f>+'Conc. Banc.'!B488</f>
        <v>0</v>
      </c>
      <c r="D60" s="195"/>
      <c r="E60" s="195"/>
      <c r="F60" s="195"/>
      <c r="G60" s="195">
        <f>+'Conc. Banc.'!G488</f>
        <v>0</v>
      </c>
      <c r="H60" s="195"/>
      <c r="I60" s="195"/>
      <c r="J60" s="195"/>
      <c r="K60" s="195">
        <f>+'Conc. Banc.'!L488</f>
        <v>0</v>
      </c>
      <c r="L60" s="195"/>
      <c r="M60" s="195"/>
      <c r="N60" s="195"/>
      <c r="O60" s="195"/>
      <c r="P60" s="199"/>
      <c r="Q60" s="199"/>
      <c r="R60" s="199"/>
      <c r="S60" s="199"/>
      <c r="T60" s="249">
        <f>+'Conc. Banc.'!R489</f>
        <v>0</v>
      </c>
      <c r="U60" s="250"/>
      <c r="V60" s="250"/>
      <c r="W60" s="251"/>
      <c r="X60" s="148"/>
      <c r="Y60" s="114"/>
      <c r="Z60" s="106"/>
      <c r="AA60" s="113">
        <f t="shared" si="4"/>
        <v>25</v>
      </c>
      <c r="AB60" s="233"/>
      <c r="AC60" s="234"/>
      <c r="AD60" s="234"/>
      <c r="AE60" s="234"/>
      <c r="AF60" s="234"/>
      <c r="AG60" s="234"/>
      <c r="AH60" s="234"/>
      <c r="AI60" s="234"/>
      <c r="AJ60" s="234"/>
      <c r="AK60" s="234"/>
      <c r="AL60" s="234"/>
      <c r="AM60" s="234"/>
      <c r="AN60" s="235"/>
      <c r="AO60" s="199"/>
      <c r="AP60" s="199"/>
      <c r="AQ60" s="199"/>
      <c r="AR60" s="199"/>
      <c r="AS60" s="199"/>
      <c r="AT60" s="199"/>
      <c r="AU60" s="199"/>
      <c r="AV60" s="199"/>
      <c r="AW60" s="107"/>
    </row>
    <row r="61" spans="1:49" s="105" customFormat="1" ht="11.25" customHeight="1" thickBot="1">
      <c r="A61" s="106"/>
      <c r="B61" s="113">
        <f t="shared" si="3"/>
        <v>44</v>
      </c>
      <c r="C61" s="195">
        <f>+'Conc. Banc.'!B499</f>
        <v>0</v>
      </c>
      <c r="D61" s="195"/>
      <c r="E61" s="195"/>
      <c r="F61" s="195"/>
      <c r="G61" s="223">
        <f>+'Conc. Banc.'!G499</f>
        <v>0</v>
      </c>
      <c r="H61" s="224"/>
      <c r="I61" s="224"/>
      <c r="J61" s="225"/>
      <c r="K61" s="223">
        <f>+'Conc. Banc.'!L499</f>
        <v>0</v>
      </c>
      <c r="L61" s="224"/>
      <c r="M61" s="224"/>
      <c r="N61" s="224"/>
      <c r="O61" s="225"/>
      <c r="P61" s="199"/>
      <c r="Q61" s="199"/>
      <c r="R61" s="199"/>
      <c r="S61" s="199"/>
      <c r="T61" s="249">
        <f>+'Conc. Banc.'!R500</f>
        <v>0</v>
      </c>
      <c r="U61" s="250"/>
      <c r="V61" s="250"/>
      <c r="W61" s="251"/>
      <c r="X61" s="148"/>
      <c r="Y61" s="114"/>
      <c r="Z61" s="106"/>
      <c r="AA61" s="196" t="s">
        <v>83</v>
      </c>
      <c r="AB61" s="197"/>
      <c r="AC61" s="197"/>
      <c r="AD61" s="197"/>
      <c r="AE61" s="197"/>
      <c r="AF61" s="197"/>
      <c r="AG61" s="197"/>
      <c r="AH61" s="197"/>
      <c r="AI61" s="197"/>
      <c r="AJ61" s="197"/>
      <c r="AK61" s="197"/>
      <c r="AL61" s="197"/>
      <c r="AM61" s="197"/>
      <c r="AN61" s="198"/>
      <c r="AO61" s="205">
        <f>SUM(AO36:AR60)</f>
        <v>0</v>
      </c>
      <c r="AP61" s="206"/>
      <c r="AQ61" s="206"/>
      <c r="AR61" s="207"/>
      <c r="AS61" s="205">
        <f>SUM(AS36:AV60)</f>
        <v>0</v>
      </c>
      <c r="AT61" s="206"/>
      <c r="AU61" s="206"/>
      <c r="AV61" s="207"/>
      <c r="AW61" s="107"/>
    </row>
    <row r="62" spans="1:49" s="105" customFormat="1" ht="11.25" customHeight="1" thickBot="1">
      <c r="A62" s="106"/>
      <c r="B62" s="113">
        <f>+B61+1</f>
        <v>45</v>
      </c>
      <c r="C62" s="195">
        <f>+'Conc. Banc.'!B510</f>
        <v>0</v>
      </c>
      <c r="D62" s="195"/>
      <c r="E62" s="195"/>
      <c r="F62" s="195"/>
      <c r="G62" s="223">
        <f>+'Conc. Banc.'!G510</f>
        <v>0</v>
      </c>
      <c r="H62" s="224"/>
      <c r="I62" s="224"/>
      <c r="J62" s="225"/>
      <c r="K62" s="223">
        <f>+'Conc. Banc.'!L510</f>
        <v>0</v>
      </c>
      <c r="L62" s="224"/>
      <c r="M62" s="224"/>
      <c r="N62" s="224"/>
      <c r="O62" s="225"/>
      <c r="P62" s="199"/>
      <c r="Q62" s="199"/>
      <c r="R62" s="199"/>
      <c r="S62" s="199"/>
      <c r="T62" s="249">
        <f>+'Conc. Banc.'!R511</f>
        <v>0</v>
      </c>
      <c r="U62" s="250"/>
      <c r="V62" s="250"/>
      <c r="W62" s="251"/>
      <c r="X62" s="148"/>
      <c r="Y62" s="114"/>
      <c r="Z62" s="119"/>
      <c r="AA62" s="237" t="s">
        <v>84</v>
      </c>
      <c r="AB62" s="238"/>
      <c r="AC62" s="238"/>
      <c r="AD62" s="238"/>
      <c r="AE62" s="238"/>
      <c r="AF62" s="238"/>
      <c r="AG62" s="238"/>
      <c r="AH62" s="238"/>
      <c r="AI62" s="238"/>
      <c r="AJ62" s="238"/>
      <c r="AK62" s="238"/>
      <c r="AL62" s="238"/>
      <c r="AM62" s="238"/>
      <c r="AN62" s="239"/>
      <c r="AO62" s="243">
        <f>P15+P63+AO31+AO61</f>
        <v>0</v>
      </c>
      <c r="AP62" s="244"/>
      <c r="AQ62" s="244"/>
      <c r="AR62" s="245"/>
      <c r="AS62" s="243">
        <f>+T15+T63+AS31+AS61</f>
        <v>0</v>
      </c>
      <c r="AT62" s="244"/>
      <c r="AU62" s="244"/>
      <c r="AV62" s="245"/>
      <c r="AW62" s="120"/>
    </row>
    <row r="63" spans="1:49" s="105" customFormat="1" ht="11.25" customHeight="1" thickBot="1">
      <c r="A63" s="106"/>
      <c r="B63" s="196" t="s">
        <v>72</v>
      </c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8"/>
      <c r="P63" s="205">
        <f>SUM(P18:S62)</f>
        <v>0</v>
      </c>
      <c r="Q63" s="206"/>
      <c r="R63" s="206"/>
      <c r="S63" s="207"/>
      <c r="T63" s="205">
        <f>SUM(T18:W62)</f>
        <v>0</v>
      </c>
      <c r="U63" s="206"/>
      <c r="V63" s="206"/>
      <c r="W63" s="207"/>
      <c r="X63" s="107"/>
      <c r="Y63" s="114"/>
      <c r="Z63" s="119"/>
      <c r="AA63" s="240"/>
      <c r="AB63" s="241"/>
      <c r="AC63" s="241"/>
      <c r="AD63" s="241"/>
      <c r="AE63" s="241"/>
      <c r="AF63" s="241"/>
      <c r="AG63" s="241"/>
      <c r="AH63" s="241"/>
      <c r="AI63" s="241"/>
      <c r="AJ63" s="241"/>
      <c r="AK63" s="241"/>
      <c r="AL63" s="241"/>
      <c r="AM63" s="241"/>
      <c r="AN63" s="242"/>
      <c r="AO63" s="246"/>
      <c r="AP63" s="247"/>
      <c r="AQ63" s="247"/>
      <c r="AR63" s="248"/>
      <c r="AS63" s="246"/>
      <c r="AT63" s="247"/>
      <c r="AU63" s="247"/>
      <c r="AV63" s="248"/>
      <c r="AW63" s="120"/>
    </row>
    <row r="64" spans="1:49" s="105" customFormat="1" ht="11.25" customHeight="1" thickBot="1">
      <c r="A64" s="122"/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4"/>
      <c r="Q64" s="124"/>
      <c r="R64" s="124"/>
      <c r="S64" s="124"/>
      <c r="T64" s="124"/>
      <c r="U64" s="124"/>
      <c r="V64" s="124"/>
      <c r="W64" s="124"/>
      <c r="X64" s="125"/>
      <c r="Y64" s="114"/>
      <c r="Z64" s="122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123"/>
      <c r="AL64" s="123"/>
      <c r="AM64" s="123"/>
      <c r="AN64" s="123"/>
      <c r="AO64" s="124"/>
      <c r="AP64" s="124"/>
      <c r="AQ64" s="124"/>
      <c r="AR64" s="124"/>
      <c r="AS64" s="124"/>
      <c r="AT64" s="124"/>
      <c r="AU64" s="124"/>
      <c r="AV64" s="124"/>
      <c r="AW64" s="125"/>
    </row>
    <row r="65" spans="1:49" s="105" customFormat="1" ht="11.25" customHeight="1" thickTop="1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6"/>
      <c r="Q65" s="36"/>
      <c r="R65" s="36"/>
      <c r="S65" s="36"/>
      <c r="T65" s="36"/>
      <c r="U65" s="36"/>
      <c r="V65" s="36"/>
      <c r="W65" s="36"/>
      <c r="X65" s="35"/>
      <c r="Y65" s="114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6"/>
      <c r="AP65" s="36"/>
      <c r="AQ65" s="36"/>
      <c r="AR65" s="36"/>
      <c r="AS65" s="36"/>
      <c r="AT65" s="36"/>
      <c r="AU65" s="36"/>
      <c r="AV65" s="36"/>
      <c r="AW65" s="35"/>
    </row>
    <row r="66" spans="1:49" s="105" customFormat="1" ht="37.5" customHeight="1">
      <c r="A66" s="236" t="s">
        <v>161</v>
      </c>
      <c r="B66" s="236"/>
      <c r="C66" s="236"/>
      <c r="D66" s="236"/>
      <c r="E66" s="236"/>
      <c r="F66" s="236"/>
      <c r="G66" s="236"/>
      <c r="H66" s="236"/>
      <c r="I66" s="236"/>
      <c r="J66" s="236"/>
      <c r="K66" s="236"/>
      <c r="L66" s="236"/>
      <c r="M66" s="236"/>
      <c r="N66" s="236"/>
      <c r="O66" s="236"/>
      <c r="P66" s="236"/>
      <c r="Q66" s="236"/>
      <c r="R66" s="236"/>
      <c r="S66" s="236"/>
      <c r="T66" s="236"/>
      <c r="U66" s="236"/>
      <c r="V66" s="236"/>
      <c r="W66" s="236"/>
      <c r="X66" s="236"/>
      <c r="Y66" s="114"/>
      <c r="Z66" s="236" t="s">
        <v>161</v>
      </c>
      <c r="AA66" s="236"/>
      <c r="AB66" s="236"/>
      <c r="AC66" s="236"/>
      <c r="AD66" s="236"/>
      <c r="AE66" s="236"/>
      <c r="AF66" s="236"/>
      <c r="AG66" s="236"/>
      <c r="AH66" s="236"/>
      <c r="AI66" s="236"/>
      <c r="AJ66" s="236"/>
      <c r="AK66" s="236"/>
      <c r="AL66" s="236"/>
      <c r="AM66" s="236"/>
      <c r="AN66" s="236"/>
      <c r="AO66" s="236"/>
      <c r="AP66" s="236"/>
      <c r="AQ66" s="236"/>
      <c r="AR66" s="236"/>
      <c r="AS66" s="236"/>
      <c r="AT66" s="236"/>
      <c r="AU66" s="236"/>
      <c r="AV66" s="236"/>
      <c r="AW66" s="236"/>
    </row>
    <row r="67" spans="1:49" s="105" customFormat="1" ht="11.25" customHeight="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6"/>
      <c r="Q67" s="36"/>
      <c r="R67" s="36"/>
      <c r="S67" s="36"/>
      <c r="T67" s="36"/>
      <c r="U67" s="36"/>
      <c r="V67" s="36"/>
      <c r="W67" s="36"/>
      <c r="X67" s="35"/>
      <c r="Y67" s="114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6"/>
      <c r="AP67" s="36"/>
      <c r="AQ67" s="36"/>
      <c r="AR67" s="36"/>
      <c r="AS67" s="36"/>
      <c r="AT67" s="36"/>
      <c r="AU67" s="36"/>
      <c r="AV67" s="36"/>
      <c r="AW67" s="35"/>
    </row>
    <row r="68" spans="1:49" s="105" customFormat="1" ht="11.25" customHeight="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6"/>
      <c r="Q68" s="36"/>
      <c r="R68" s="36"/>
      <c r="S68" s="36"/>
      <c r="T68" s="36"/>
      <c r="U68" s="36"/>
      <c r="V68" s="36"/>
      <c r="W68" s="36"/>
      <c r="X68" s="35"/>
      <c r="Y68" s="114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6"/>
      <c r="AP68" s="36"/>
      <c r="AQ68" s="36"/>
      <c r="AR68" s="36"/>
      <c r="AS68" s="36"/>
      <c r="AT68" s="36"/>
      <c r="AU68" s="36"/>
      <c r="AV68" s="36"/>
      <c r="AW68" s="35"/>
    </row>
    <row r="69" spans="1:49" s="105" customFormat="1" ht="11.25" customHeight="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6"/>
      <c r="Q69" s="36"/>
      <c r="R69" s="36"/>
      <c r="S69" s="36"/>
      <c r="T69" s="36"/>
      <c r="U69" s="36"/>
      <c r="V69" s="36"/>
      <c r="W69" s="36"/>
      <c r="X69" s="35"/>
      <c r="Y69" s="114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6"/>
      <c r="AP69" s="36"/>
      <c r="AQ69" s="36"/>
      <c r="AR69" s="36"/>
      <c r="AS69" s="36"/>
      <c r="AT69" s="36"/>
      <c r="AU69" s="36"/>
      <c r="AV69" s="36"/>
      <c r="AW69" s="35"/>
    </row>
    <row r="70" spans="1:49" s="105" customFormat="1" ht="11.25" customHeight="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6"/>
      <c r="Q70" s="36"/>
      <c r="R70" s="36"/>
      <c r="S70" s="36"/>
      <c r="T70" s="36"/>
      <c r="U70" s="36"/>
      <c r="V70" s="36"/>
      <c r="W70" s="36"/>
      <c r="X70" s="35"/>
      <c r="Y70" s="114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6"/>
      <c r="AP70" s="36"/>
      <c r="AQ70" s="36"/>
      <c r="AR70" s="36"/>
      <c r="AS70" s="36"/>
      <c r="AT70" s="36"/>
      <c r="AU70" s="36"/>
      <c r="AV70" s="36"/>
      <c r="AW70" s="35"/>
    </row>
    <row r="71" spans="1:49" s="105" customFormat="1" ht="11.25" customHeight="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6"/>
      <c r="Q71" s="36"/>
      <c r="R71" s="36"/>
      <c r="S71" s="36"/>
      <c r="T71" s="36"/>
      <c r="U71" s="36"/>
      <c r="V71" s="36"/>
      <c r="W71" s="36"/>
      <c r="X71" s="35"/>
      <c r="Y71" s="114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6"/>
      <c r="AP71" s="36"/>
      <c r="AQ71" s="36"/>
      <c r="AR71" s="36"/>
      <c r="AS71" s="36"/>
      <c r="AT71" s="36"/>
      <c r="AU71" s="36"/>
      <c r="AV71" s="36"/>
      <c r="AW71" s="35"/>
    </row>
    <row r="72" spans="1:49" s="105" customFormat="1" ht="11.25" customHeight="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6"/>
      <c r="Q72" s="36"/>
      <c r="R72" s="36"/>
      <c r="S72" s="36"/>
      <c r="T72" s="36"/>
      <c r="U72" s="36"/>
      <c r="V72" s="36"/>
      <c r="W72" s="36"/>
      <c r="X72" s="35"/>
      <c r="Y72" s="114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6"/>
      <c r="AP72" s="36"/>
      <c r="AQ72" s="36"/>
      <c r="AR72" s="36"/>
      <c r="AS72" s="36"/>
      <c r="AT72" s="36"/>
      <c r="AU72" s="36"/>
      <c r="AV72" s="36"/>
      <c r="AW72" s="35"/>
    </row>
    <row r="73" spans="1:49" s="105" customFormat="1" ht="11.25" customHeight="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6"/>
      <c r="Q73" s="36"/>
      <c r="R73" s="36"/>
      <c r="S73" s="36"/>
      <c r="T73" s="36"/>
      <c r="U73" s="36"/>
      <c r="V73" s="36"/>
      <c r="W73" s="36"/>
      <c r="X73" s="35"/>
      <c r="Y73" s="114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6"/>
      <c r="AP73" s="36"/>
      <c r="AQ73" s="36"/>
      <c r="AR73" s="36"/>
      <c r="AS73" s="36"/>
      <c r="AT73" s="36"/>
      <c r="AU73" s="36"/>
      <c r="AV73" s="36"/>
      <c r="AW73" s="35"/>
    </row>
    <row r="74" spans="1:49" s="105" customFormat="1" ht="11.25" customHeight="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6"/>
      <c r="Q74" s="36"/>
      <c r="R74" s="36"/>
      <c r="S74" s="36"/>
      <c r="T74" s="36"/>
      <c r="U74" s="36"/>
      <c r="V74" s="36"/>
      <c r="W74" s="36"/>
      <c r="X74" s="35"/>
      <c r="Y74" s="114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6"/>
      <c r="AP74" s="36"/>
      <c r="AQ74" s="36"/>
      <c r="AR74" s="36"/>
      <c r="AS74" s="36"/>
      <c r="AT74" s="36"/>
      <c r="AU74" s="36"/>
      <c r="AV74" s="36"/>
      <c r="AW74" s="35"/>
    </row>
    <row r="75" spans="1:49" s="105" customFormat="1" ht="11.25" customHeight="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6"/>
      <c r="Q75" s="36"/>
      <c r="R75" s="36"/>
      <c r="S75" s="36"/>
      <c r="T75" s="36"/>
      <c r="U75" s="36"/>
      <c r="V75" s="36"/>
      <c r="W75" s="36"/>
      <c r="X75" s="35"/>
      <c r="Y75" s="114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6"/>
      <c r="AP75" s="36"/>
      <c r="AQ75" s="36"/>
      <c r="AR75" s="36"/>
      <c r="AS75" s="36"/>
      <c r="AT75" s="36"/>
      <c r="AU75" s="36"/>
      <c r="AV75" s="36"/>
      <c r="AW75" s="35"/>
    </row>
    <row r="76" spans="1:49" s="105" customFormat="1" ht="11.25" customHeight="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6"/>
      <c r="Q76" s="36"/>
      <c r="R76" s="36"/>
      <c r="S76" s="36"/>
      <c r="T76" s="36"/>
      <c r="U76" s="36"/>
      <c r="V76" s="36"/>
      <c r="W76" s="36"/>
      <c r="X76" s="35"/>
      <c r="Y76" s="114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6"/>
      <c r="AP76" s="36"/>
      <c r="AQ76" s="36"/>
      <c r="AR76" s="36"/>
      <c r="AS76" s="36"/>
      <c r="AT76" s="36"/>
      <c r="AU76" s="36"/>
      <c r="AV76" s="36"/>
      <c r="AW76" s="35"/>
    </row>
    <row r="77" spans="1:49" s="105" customFormat="1" ht="11.25" customHeight="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6"/>
      <c r="Q77" s="36"/>
      <c r="R77" s="36"/>
      <c r="S77" s="36"/>
      <c r="T77" s="36"/>
      <c r="U77" s="36"/>
      <c r="V77" s="36"/>
      <c r="W77" s="36"/>
      <c r="X77" s="35"/>
      <c r="Y77" s="114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6"/>
      <c r="AP77" s="36"/>
      <c r="AQ77" s="36"/>
      <c r="AR77" s="36"/>
      <c r="AS77" s="36"/>
      <c r="AT77" s="36"/>
      <c r="AU77" s="36"/>
      <c r="AV77" s="36"/>
      <c r="AW77" s="35"/>
    </row>
    <row r="78" spans="1:49" s="105" customFormat="1" ht="11.25" customHeight="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6"/>
      <c r="Q78" s="36"/>
      <c r="R78" s="36"/>
      <c r="S78" s="36"/>
      <c r="T78" s="36"/>
      <c r="U78" s="36"/>
      <c r="V78" s="36"/>
      <c r="W78" s="36"/>
      <c r="X78" s="35"/>
      <c r="Y78" s="114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6"/>
      <c r="AP78" s="36"/>
      <c r="AQ78" s="36"/>
      <c r="AR78" s="36"/>
      <c r="AS78" s="36"/>
      <c r="AT78" s="36"/>
      <c r="AU78" s="36"/>
      <c r="AV78" s="36"/>
      <c r="AW78" s="35"/>
    </row>
    <row r="79" spans="1:49" s="105" customFormat="1" ht="11.25" customHeight="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6"/>
      <c r="Q79" s="36"/>
      <c r="R79" s="36"/>
      <c r="S79" s="36"/>
      <c r="T79" s="36"/>
      <c r="U79" s="36"/>
      <c r="V79" s="36"/>
      <c r="W79" s="36"/>
      <c r="X79" s="35"/>
      <c r="Y79" s="114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6"/>
      <c r="AP79" s="36"/>
      <c r="AQ79" s="36"/>
      <c r="AR79" s="36"/>
      <c r="AS79" s="36"/>
      <c r="AT79" s="36"/>
      <c r="AU79" s="36"/>
      <c r="AV79" s="36"/>
      <c r="AW79" s="35"/>
    </row>
    <row r="80" spans="1:49" s="105" customFormat="1" ht="11.25" customHeight="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6"/>
      <c r="Q80" s="36"/>
      <c r="R80" s="36"/>
      <c r="S80" s="36"/>
      <c r="T80" s="36"/>
      <c r="U80" s="36"/>
      <c r="V80" s="36"/>
      <c r="W80" s="36"/>
      <c r="X80" s="35"/>
      <c r="Y80" s="114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6"/>
      <c r="AP80" s="36"/>
      <c r="AQ80" s="36"/>
      <c r="AR80" s="36"/>
      <c r="AS80" s="36"/>
      <c r="AT80" s="36"/>
      <c r="AU80" s="36"/>
      <c r="AV80" s="36"/>
      <c r="AW80" s="35"/>
    </row>
    <row r="81" spans="1:49" s="105" customFormat="1" ht="11.25" customHeight="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6"/>
      <c r="Q81" s="36"/>
      <c r="R81" s="36"/>
      <c r="S81" s="36"/>
      <c r="T81" s="36"/>
      <c r="U81" s="36"/>
      <c r="V81" s="36"/>
      <c r="W81" s="36"/>
      <c r="X81" s="35"/>
      <c r="Y81" s="114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6"/>
      <c r="AP81" s="36"/>
      <c r="AQ81" s="36"/>
      <c r="AR81" s="36"/>
      <c r="AS81" s="36"/>
      <c r="AT81" s="36"/>
      <c r="AU81" s="36"/>
      <c r="AV81" s="36"/>
      <c r="AW81" s="35"/>
    </row>
    <row r="82" spans="1:49" s="105" customFormat="1" ht="11.25" customHeight="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6"/>
      <c r="Q82" s="36"/>
      <c r="R82" s="36"/>
      <c r="S82" s="36"/>
      <c r="T82" s="36"/>
      <c r="U82" s="36"/>
      <c r="V82" s="36"/>
      <c r="W82" s="36"/>
      <c r="X82" s="35"/>
      <c r="Y82" s="114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6"/>
      <c r="AP82" s="36"/>
      <c r="AQ82" s="36"/>
      <c r="AR82" s="36"/>
      <c r="AS82" s="36"/>
      <c r="AT82" s="36"/>
      <c r="AU82" s="36"/>
      <c r="AV82" s="36"/>
      <c r="AW82" s="35"/>
    </row>
    <row r="83" spans="1:49" s="105" customFormat="1" ht="11.25" customHeight="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6"/>
      <c r="Q83" s="36"/>
      <c r="R83" s="36"/>
      <c r="S83" s="36"/>
      <c r="T83" s="36"/>
      <c r="U83" s="36"/>
      <c r="V83" s="36"/>
      <c r="W83" s="36"/>
      <c r="X83" s="35"/>
      <c r="Y83" s="114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6"/>
      <c r="AP83" s="36"/>
      <c r="AQ83" s="36"/>
      <c r="AR83" s="36"/>
      <c r="AS83" s="36"/>
      <c r="AT83" s="36"/>
      <c r="AU83" s="36"/>
      <c r="AV83" s="36"/>
      <c r="AW83" s="35"/>
    </row>
    <row r="84" spans="1:49" s="105" customFormat="1" ht="11.25" customHeight="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6"/>
      <c r="Q84" s="36"/>
      <c r="R84" s="36"/>
      <c r="S84" s="36"/>
      <c r="T84" s="36"/>
      <c r="U84" s="36"/>
      <c r="V84" s="36"/>
      <c r="W84" s="36"/>
      <c r="X84" s="35"/>
      <c r="Y84" s="114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6"/>
      <c r="AP84" s="36"/>
      <c r="AQ84" s="36"/>
      <c r="AR84" s="36"/>
      <c r="AS84" s="36"/>
      <c r="AT84" s="36"/>
      <c r="AU84" s="36"/>
      <c r="AV84" s="36"/>
      <c r="AW84" s="35"/>
    </row>
    <row r="85" spans="1:49" s="105" customFormat="1" ht="11.25" customHeight="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6"/>
      <c r="Q85" s="36"/>
      <c r="R85" s="36"/>
      <c r="S85" s="36"/>
      <c r="T85" s="36"/>
      <c r="U85" s="36"/>
      <c r="V85" s="36"/>
      <c r="W85" s="36"/>
      <c r="X85" s="35"/>
      <c r="Y85" s="114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6"/>
      <c r="AP85" s="36"/>
      <c r="AQ85" s="36"/>
      <c r="AR85" s="36"/>
      <c r="AS85" s="36"/>
      <c r="AT85" s="36"/>
      <c r="AU85" s="36"/>
      <c r="AV85" s="36"/>
      <c r="AW85" s="35"/>
    </row>
    <row r="86" spans="1:49" s="105" customFormat="1" ht="11.25" customHeight="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6"/>
      <c r="Q86" s="36"/>
      <c r="R86" s="36"/>
      <c r="S86" s="36"/>
      <c r="T86" s="36"/>
      <c r="U86" s="36"/>
      <c r="V86" s="36"/>
      <c r="W86" s="36"/>
      <c r="X86" s="35"/>
      <c r="Y86" s="114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6"/>
      <c r="AP86" s="36"/>
      <c r="AQ86" s="36"/>
      <c r="AR86" s="36"/>
      <c r="AS86" s="36"/>
      <c r="AT86" s="36"/>
      <c r="AU86" s="36"/>
      <c r="AV86" s="36"/>
      <c r="AW86" s="35"/>
    </row>
    <row r="87" spans="1:49" s="105" customFormat="1" ht="11.25" customHeight="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6"/>
      <c r="Q87" s="36"/>
      <c r="R87" s="36"/>
      <c r="S87" s="36"/>
      <c r="T87" s="36"/>
      <c r="U87" s="36"/>
      <c r="V87" s="36"/>
      <c r="W87" s="36"/>
      <c r="X87" s="35"/>
      <c r="Y87" s="114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6"/>
      <c r="AP87" s="36"/>
      <c r="AQ87" s="36"/>
      <c r="AR87" s="36"/>
      <c r="AS87" s="36"/>
      <c r="AT87" s="36"/>
      <c r="AU87" s="36"/>
      <c r="AV87" s="36"/>
      <c r="AW87" s="35"/>
    </row>
    <row r="88" spans="1:49" s="105" customFormat="1" ht="11.25" customHeight="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6"/>
      <c r="Q88" s="36"/>
      <c r="R88" s="36"/>
      <c r="S88" s="36"/>
      <c r="T88" s="36"/>
      <c r="U88" s="36"/>
      <c r="V88" s="36"/>
      <c r="W88" s="36"/>
      <c r="X88" s="35"/>
      <c r="Y88" s="114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6"/>
      <c r="AP88" s="36"/>
      <c r="AQ88" s="36"/>
      <c r="AR88" s="36"/>
      <c r="AS88" s="36"/>
      <c r="AT88" s="36"/>
      <c r="AU88" s="36"/>
      <c r="AV88" s="36"/>
      <c r="AW88" s="35"/>
    </row>
    <row r="89" spans="1:49" s="105" customFormat="1" ht="11.25" customHeight="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6"/>
      <c r="Q89" s="36"/>
      <c r="R89" s="36"/>
      <c r="S89" s="36"/>
      <c r="T89" s="36"/>
      <c r="U89" s="36"/>
      <c r="V89" s="36"/>
      <c r="W89" s="36"/>
      <c r="X89" s="35"/>
      <c r="Y89" s="114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6"/>
      <c r="AP89" s="36"/>
      <c r="AQ89" s="36"/>
      <c r="AR89" s="36"/>
      <c r="AS89" s="36"/>
      <c r="AT89" s="36"/>
      <c r="AU89" s="36"/>
      <c r="AV89" s="36"/>
      <c r="AW89" s="35"/>
    </row>
    <row r="90" spans="1:49" s="105" customFormat="1" ht="11.25" customHeight="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6"/>
      <c r="Q90" s="36"/>
      <c r="R90" s="36"/>
      <c r="S90" s="36"/>
      <c r="T90" s="36"/>
      <c r="U90" s="36"/>
      <c r="V90" s="36"/>
      <c r="W90" s="36"/>
      <c r="X90" s="35"/>
      <c r="Y90" s="114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6"/>
      <c r="AP90" s="36"/>
      <c r="AQ90" s="36"/>
      <c r="AR90" s="36"/>
      <c r="AS90" s="36"/>
      <c r="AT90" s="36"/>
      <c r="AU90" s="36"/>
      <c r="AV90" s="36"/>
      <c r="AW90" s="35"/>
    </row>
    <row r="91" spans="1:49" s="105" customFormat="1" ht="11.25" customHeight="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6"/>
      <c r="Q91" s="36"/>
      <c r="R91" s="36"/>
      <c r="S91" s="36"/>
      <c r="T91" s="36"/>
      <c r="U91" s="36"/>
      <c r="V91" s="36"/>
      <c r="W91" s="36"/>
      <c r="X91" s="35"/>
      <c r="Y91" s="114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6"/>
      <c r="AP91" s="36"/>
      <c r="AQ91" s="36"/>
      <c r="AR91" s="36"/>
      <c r="AS91" s="36"/>
      <c r="AT91" s="36"/>
      <c r="AU91" s="36"/>
      <c r="AV91" s="36"/>
      <c r="AW91" s="35"/>
    </row>
    <row r="92" spans="1:49" s="105" customFormat="1" ht="11.25" customHeight="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6"/>
      <c r="Q92" s="36"/>
      <c r="R92" s="36"/>
      <c r="S92" s="36"/>
      <c r="T92" s="36"/>
      <c r="U92" s="36"/>
      <c r="V92" s="36"/>
      <c r="W92" s="36"/>
      <c r="X92" s="35"/>
      <c r="Y92" s="114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6"/>
      <c r="AP92" s="36"/>
      <c r="AQ92" s="36"/>
      <c r="AR92" s="36"/>
      <c r="AS92" s="36"/>
      <c r="AT92" s="36"/>
      <c r="AU92" s="36"/>
      <c r="AV92" s="36"/>
      <c r="AW92" s="35"/>
    </row>
    <row r="93" spans="1:49" s="105" customFormat="1" ht="11.25" customHeight="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6"/>
      <c r="Q93" s="36"/>
      <c r="R93" s="36"/>
      <c r="S93" s="36"/>
      <c r="T93" s="36"/>
      <c r="U93" s="36"/>
      <c r="V93" s="36"/>
      <c r="W93" s="36"/>
      <c r="X93" s="35"/>
      <c r="Y93" s="114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6"/>
      <c r="AP93" s="36"/>
      <c r="AQ93" s="36"/>
      <c r="AR93" s="36"/>
      <c r="AS93" s="36"/>
      <c r="AT93" s="36"/>
      <c r="AU93" s="36"/>
      <c r="AV93" s="36"/>
      <c r="AW93" s="35"/>
    </row>
    <row r="94" spans="1:49" s="105" customFormat="1" ht="11.25" customHeight="1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6"/>
      <c r="Q94" s="36"/>
      <c r="R94" s="36"/>
      <c r="S94" s="36"/>
      <c r="T94" s="36"/>
      <c r="U94" s="36"/>
      <c r="V94" s="36"/>
      <c r="W94" s="36"/>
      <c r="X94" s="35"/>
      <c r="Y94" s="114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6"/>
      <c r="AP94" s="36"/>
      <c r="AQ94" s="36"/>
      <c r="AR94" s="36"/>
      <c r="AS94" s="36"/>
      <c r="AT94" s="36"/>
      <c r="AU94" s="36"/>
      <c r="AV94" s="36"/>
      <c r="AW94" s="35"/>
    </row>
    <row r="95" spans="1:49" s="105" customFormat="1" ht="11.25" customHeight="1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6"/>
      <c r="Q95" s="36"/>
      <c r="R95" s="36"/>
      <c r="S95" s="36"/>
      <c r="T95" s="36"/>
      <c r="U95" s="36"/>
      <c r="V95" s="36"/>
      <c r="W95" s="36"/>
      <c r="X95" s="35"/>
      <c r="Y95" s="114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6"/>
      <c r="AP95" s="36"/>
      <c r="AQ95" s="36"/>
      <c r="AR95" s="36"/>
      <c r="AS95" s="36"/>
      <c r="AT95" s="36"/>
      <c r="AU95" s="36"/>
      <c r="AV95" s="36"/>
      <c r="AW95" s="35"/>
    </row>
    <row r="96" spans="1:49" s="105" customFormat="1" ht="11.25" customHeight="1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6"/>
      <c r="Q96" s="36"/>
      <c r="R96" s="36"/>
      <c r="S96" s="36"/>
      <c r="T96" s="36"/>
      <c r="U96" s="36"/>
      <c r="V96" s="36"/>
      <c r="W96" s="36"/>
      <c r="X96" s="35"/>
      <c r="Y96" s="114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6"/>
      <c r="AP96" s="36"/>
      <c r="AQ96" s="36"/>
      <c r="AR96" s="36"/>
      <c r="AS96" s="36"/>
      <c r="AT96" s="36"/>
      <c r="AU96" s="36"/>
      <c r="AV96" s="36"/>
      <c r="AW96" s="35"/>
    </row>
    <row r="97" spans="1:49" s="105" customFormat="1" ht="11.25" customHeight="1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6"/>
      <c r="Q97" s="36"/>
      <c r="R97" s="36"/>
      <c r="S97" s="36"/>
      <c r="T97" s="36"/>
      <c r="U97" s="36"/>
      <c r="V97" s="36"/>
      <c r="W97" s="36"/>
      <c r="X97" s="35"/>
      <c r="Y97" s="114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6"/>
      <c r="AP97" s="36"/>
      <c r="AQ97" s="36"/>
      <c r="AR97" s="36"/>
      <c r="AS97" s="36"/>
      <c r="AT97" s="36"/>
      <c r="AU97" s="36"/>
      <c r="AV97" s="36"/>
      <c r="AW97" s="35"/>
    </row>
    <row r="98" spans="1:49" s="105" customFormat="1" ht="11.25" customHeight="1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6"/>
      <c r="Q98" s="36"/>
      <c r="R98" s="36"/>
      <c r="S98" s="36"/>
      <c r="T98" s="36"/>
      <c r="U98" s="36"/>
      <c r="V98" s="36"/>
      <c r="W98" s="36"/>
      <c r="X98" s="35"/>
      <c r="Y98" s="114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6"/>
      <c r="AP98" s="36"/>
      <c r="AQ98" s="36"/>
      <c r="AR98" s="36"/>
      <c r="AS98" s="36"/>
      <c r="AT98" s="36"/>
      <c r="AU98" s="36"/>
      <c r="AV98" s="36"/>
      <c r="AW98" s="35"/>
    </row>
    <row r="99" spans="1:49" s="105" customFormat="1" ht="11.25" customHeight="1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6"/>
      <c r="Q99" s="36"/>
      <c r="R99" s="36"/>
      <c r="S99" s="36"/>
      <c r="T99" s="36"/>
      <c r="U99" s="36"/>
      <c r="V99" s="36"/>
      <c r="W99" s="36"/>
      <c r="X99" s="35"/>
      <c r="Y99" s="114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6"/>
      <c r="AP99" s="36"/>
      <c r="AQ99" s="36"/>
      <c r="AR99" s="36"/>
      <c r="AS99" s="36"/>
      <c r="AT99" s="36"/>
      <c r="AU99" s="36"/>
      <c r="AV99" s="36"/>
      <c r="AW99" s="35"/>
    </row>
    <row r="100" spans="1:49" s="105" customFormat="1" ht="11.25" customHeight="1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6"/>
      <c r="Q100" s="36"/>
      <c r="R100" s="36"/>
      <c r="S100" s="36"/>
      <c r="T100" s="36"/>
      <c r="U100" s="36"/>
      <c r="V100" s="36"/>
      <c r="W100" s="36"/>
      <c r="X100" s="35"/>
      <c r="Y100" s="114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6"/>
      <c r="AP100" s="36"/>
      <c r="AQ100" s="36"/>
      <c r="AR100" s="36"/>
      <c r="AS100" s="36"/>
      <c r="AT100" s="36"/>
      <c r="AU100" s="36"/>
      <c r="AV100" s="36"/>
      <c r="AW100" s="35"/>
    </row>
    <row r="101" spans="1:49" s="105" customFormat="1" ht="11.25" customHeight="1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6"/>
      <c r="Q101" s="36"/>
      <c r="R101" s="36"/>
      <c r="S101" s="36"/>
      <c r="T101" s="36"/>
      <c r="U101" s="36"/>
      <c r="V101" s="36"/>
      <c r="W101" s="36"/>
      <c r="X101" s="35"/>
      <c r="Y101" s="114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6"/>
      <c r="AP101" s="36"/>
      <c r="AQ101" s="36"/>
      <c r="AR101" s="36"/>
      <c r="AS101" s="36"/>
      <c r="AT101" s="36"/>
      <c r="AU101" s="36"/>
      <c r="AV101" s="36"/>
      <c r="AW101" s="35"/>
    </row>
    <row r="102" spans="1:49" s="105" customFormat="1" ht="11.25" customHeight="1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6"/>
      <c r="Q102" s="36"/>
      <c r="R102" s="36"/>
      <c r="S102" s="36"/>
      <c r="T102" s="36"/>
      <c r="U102" s="36"/>
      <c r="V102" s="36"/>
      <c r="W102" s="36"/>
      <c r="X102" s="35"/>
      <c r="Y102" s="114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6"/>
      <c r="AP102" s="36"/>
      <c r="AQ102" s="36"/>
      <c r="AR102" s="36"/>
      <c r="AS102" s="36"/>
      <c r="AT102" s="36"/>
      <c r="AU102" s="36"/>
      <c r="AV102" s="36"/>
      <c r="AW102" s="35"/>
    </row>
    <row r="103" spans="1:49" s="105" customFormat="1" ht="11.25" customHeight="1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6"/>
      <c r="Q103" s="36"/>
      <c r="R103" s="36"/>
      <c r="S103" s="36"/>
      <c r="T103" s="36"/>
      <c r="U103" s="36"/>
      <c r="V103" s="36"/>
      <c r="W103" s="36"/>
      <c r="X103" s="35"/>
      <c r="Y103" s="114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6"/>
      <c r="AP103" s="36"/>
      <c r="AQ103" s="36"/>
      <c r="AR103" s="36"/>
      <c r="AS103" s="36"/>
      <c r="AT103" s="36"/>
      <c r="AU103" s="36"/>
      <c r="AV103" s="36"/>
      <c r="AW103" s="35"/>
    </row>
    <row r="104" spans="1:49" s="105" customFormat="1" ht="11.25" customHeight="1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6"/>
      <c r="Q104" s="36"/>
      <c r="R104" s="36"/>
      <c r="S104" s="36"/>
      <c r="T104" s="36"/>
      <c r="U104" s="36"/>
      <c r="V104" s="36"/>
      <c r="W104" s="36"/>
      <c r="X104" s="35"/>
      <c r="Y104" s="114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6"/>
      <c r="AP104" s="36"/>
      <c r="AQ104" s="36"/>
      <c r="AR104" s="36"/>
      <c r="AS104" s="36"/>
      <c r="AT104" s="36"/>
      <c r="AU104" s="36"/>
      <c r="AV104" s="36"/>
      <c r="AW104" s="35"/>
    </row>
    <row r="105" spans="1:49" s="121" customFormat="1" ht="21" customHeight="1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6"/>
      <c r="Q105" s="36"/>
      <c r="R105" s="36"/>
      <c r="S105" s="36"/>
      <c r="T105" s="36"/>
      <c r="U105" s="36"/>
      <c r="V105" s="36"/>
      <c r="W105" s="36"/>
      <c r="X105" s="35"/>
      <c r="Y105" s="130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6"/>
      <c r="AP105" s="36"/>
      <c r="AQ105" s="36"/>
      <c r="AR105" s="36"/>
      <c r="AS105" s="36"/>
      <c r="AT105" s="36"/>
      <c r="AU105" s="36"/>
      <c r="AV105" s="36"/>
      <c r="AW105" s="35"/>
    </row>
    <row r="106" spans="1:49" s="121" customFormat="1" ht="11.25" customHeight="1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6"/>
      <c r="Q106" s="36"/>
      <c r="R106" s="36"/>
      <c r="S106" s="36"/>
      <c r="T106" s="36"/>
      <c r="U106" s="36"/>
      <c r="V106" s="36"/>
      <c r="W106" s="36"/>
      <c r="X106" s="35"/>
      <c r="Y106" s="130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6"/>
      <c r="AP106" s="36"/>
      <c r="AQ106" s="36"/>
      <c r="AR106" s="36"/>
      <c r="AS106" s="36"/>
      <c r="AT106" s="36"/>
      <c r="AU106" s="36"/>
      <c r="AV106" s="36"/>
      <c r="AW106" s="35"/>
    </row>
  </sheetData>
  <sheetProtection password="90F3" sheet="1" objects="1" scenarios="1" selectLockedCells="1"/>
  <mergeCells count="458">
    <mergeCell ref="A66:X66"/>
    <mergeCell ref="Z66:AW66"/>
    <mergeCell ref="AA61:AN61"/>
    <mergeCell ref="AO61:AR61"/>
    <mergeCell ref="AS61:AV61"/>
    <mergeCell ref="AA62:AN63"/>
    <mergeCell ref="AO62:AR63"/>
    <mergeCell ref="AS62:AV63"/>
    <mergeCell ref="AB60:AN60"/>
    <mergeCell ref="AO60:AR60"/>
    <mergeCell ref="AS60:AV60"/>
    <mergeCell ref="C60:F60"/>
    <mergeCell ref="G60:J60"/>
    <mergeCell ref="P60:S60"/>
    <mergeCell ref="T60:W60"/>
    <mergeCell ref="C61:F61"/>
    <mergeCell ref="G61:J61"/>
    <mergeCell ref="P61:S61"/>
    <mergeCell ref="T61:W61"/>
    <mergeCell ref="C62:F62"/>
    <mergeCell ref="G62:J62"/>
    <mergeCell ref="P62:S62"/>
    <mergeCell ref="T62:W62"/>
    <mergeCell ref="K60:O60"/>
    <mergeCell ref="AB57:AN57"/>
    <mergeCell ref="AO57:AR57"/>
    <mergeCell ref="AS57:AV57"/>
    <mergeCell ref="AB58:AN58"/>
    <mergeCell ref="AO58:AR58"/>
    <mergeCell ref="AS58:AV58"/>
    <mergeCell ref="AB59:AN59"/>
    <mergeCell ref="AO59:AR59"/>
    <mergeCell ref="AS59:AV59"/>
    <mergeCell ref="AB54:AN54"/>
    <mergeCell ref="AO54:AR54"/>
    <mergeCell ref="AS54:AV54"/>
    <mergeCell ref="AB55:AN55"/>
    <mergeCell ref="AO55:AR55"/>
    <mergeCell ref="AS55:AV55"/>
    <mergeCell ref="AB56:AN56"/>
    <mergeCell ref="AO56:AR56"/>
    <mergeCell ref="AS56:AV56"/>
    <mergeCell ref="AB51:AN51"/>
    <mergeCell ref="AO51:AR51"/>
    <mergeCell ref="AS51:AV51"/>
    <mergeCell ref="AB52:AN52"/>
    <mergeCell ref="AO52:AR52"/>
    <mergeCell ref="AS52:AV52"/>
    <mergeCell ref="AB53:AN53"/>
    <mergeCell ref="AO53:AR53"/>
    <mergeCell ref="AS53:AV53"/>
    <mergeCell ref="AB48:AN48"/>
    <mergeCell ref="AO48:AR48"/>
    <mergeCell ref="AS48:AV48"/>
    <mergeCell ref="AB49:AN49"/>
    <mergeCell ref="AO49:AR49"/>
    <mergeCell ref="AS49:AV49"/>
    <mergeCell ref="AB50:AN50"/>
    <mergeCell ref="AO50:AR50"/>
    <mergeCell ref="AS50:AV50"/>
    <mergeCell ref="AB45:AN45"/>
    <mergeCell ref="AO45:AR45"/>
    <mergeCell ref="AS45:AV45"/>
    <mergeCell ref="AB46:AN46"/>
    <mergeCell ref="AO46:AR46"/>
    <mergeCell ref="AS46:AV46"/>
    <mergeCell ref="AB47:AN47"/>
    <mergeCell ref="AO47:AR47"/>
    <mergeCell ref="AS47:AV47"/>
    <mergeCell ref="AB42:AN42"/>
    <mergeCell ref="AO42:AR42"/>
    <mergeCell ref="AS42:AV42"/>
    <mergeCell ref="AB43:AN43"/>
    <mergeCell ref="AO43:AR43"/>
    <mergeCell ref="AS43:AV43"/>
    <mergeCell ref="AB44:AN44"/>
    <mergeCell ref="AO44:AR44"/>
    <mergeCell ref="AS44:AV44"/>
    <mergeCell ref="AB39:AN39"/>
    <mergeCell ref="AO39:AR39"/>
    <mergeCell ref="AS39:AV39"/>
    <mergeCell ref="AB40:AN40"/>
    <mergeCell ref="AO40:AR40"/>
    <mergeCell ref="AS40:AV40"/>
    <mergeCell ref="AB41:AN41"/>
    <mergeCell ref="AO41:AR41"/>
    <mergeCell ref="AS41:AV41"/>
    <mergeCell ref="AB35:AN35"/>
    <mergeCell ref="AB36:AN36"/>
    <mergeCell ref="AO36:AR36"/>
    <mergeCell ref="AS36:AV36"/>
    <mergeCell ref="AB37:AN37"/>
    <mergeCell ref="AO37:AR37"/>
    <mergeCell ref="AS37:AV37"/>
    <mergeCell ref="AB38:AN38"/>
    <mergeCell ref="AO38:AR38"/>
    <mergeCell ref="AS38:AV38"/>
    <mergeCell ref="AA31:AN31"/>
    <mergeCell ref="AO31:AR31"/>
    <mergeCell ref="AS31:AV31"/>
    <mergeCell ref="AA33:AV34"/>
    <mergeCell ref="AB29:AE29"/>
    <mergeCell ref="AF29:AI29"/>
    <mergeCell ref="AJ29:AN29"/>
    <mergeCell ref="AO29:AR29"/>
    <mergeCell ref="AS29:AV29"/>
    <mergeCell ref="AB30:AE30"/>
    <mergeCell ref="AF30:AI30"/>
    <mergeCell ref="AJ30:AN30"/>
    <mergeCell ref="AO30:AR30"/>
    <mergeCell ref="AS30:AV30"/>
    <mergeCell ref="AB27:AE27"/>
    <mergeCell ref="AF27:AI27"/>
    <mergeCell ref="AJ27:AN27"/>
    <mergeCell ref="AO27:AR27"/>
    <mergeCell ref="AS27:AV27"/>
    <mergeCell ref="AB28:AE28"/>
    <mergeCell ref="AF28:AI28"/>
    <mergeCell ref="AJ28:AN28"/>
    <mergeCell ref="AO28:AR28"/>
    <mergeCell ref="AS28:AV28"/>
    <mergeCell ref="AB25:AE25"/>
    <mergeCell ref="AF25:AI25"/>
    <mergeCell ref="AJ25:AN25"/>
    <mergeCell ref="AO25:AR25"/>
    <mergeCell ref="AS25:AV25"/>
    <mergeCell ref="AB26:AE26"/>
    <mergeCell ref="AF26:AI26"/>
    <mergeCell ref="AJ26:AN26"/>
    <mergeCell ref="AO26:AR26"/>
    <mergeCell ref="AS26:AV26"/>
    <mergeCell ref="AB23:AE23"/>
    <mergeCell ref="AF23:AI23"/>
    <mergeCell ref="AJ23:AN23"/>
    <mergeCell ref="AO23:AR23"/>
    <mergeCell ref="AS23:AV23"/>
    <mergeCell ref="AB24:AE24"/>
    <mergeCell ref="AF24:AI24"/>
    <mergeCell ref="AJ24:AN24"/>
    <mergeCell ref="AO24:AR24"/>
    <mergeCell ref="AS24:AV24"/>
    <mergeCell ref="AB21:AE21"/>
    <mergeCell ref="AF21:AI21"/>
    <mergeCell ref="AJ21:AN21"/>
    <mergeCell ref="AO21:AR21"/>
    <mergeCell ref="AS21:AV21"/>
    <mergeCell ref="AB22:AE22"/>
    <mergeCell ref="AF22:AI22"/>
    <mergeCell ref="AJ22:AN22"/>
    <mergeCell ref="AO22:AR22"/>
    <mergeCell ref="AS22:AV22"/>
    <mergeCell ref="AB19:AE19"/>
    <mergeCell ref="AF19:AI19"/>
    <mergeCell ref="AJ19:AN19"/>
    <mergeCell ref="AO19:AR19"/>
    <mergeCell ref="AS19:AV19"/>
    <mergeCell ref="AB20:AE20"/>
    <mergeCell ref="AF20:AI20"/>
    <mergeCell ref="AJ20:AN20"/>
    <mergeCell ref="AO20:AR20"/>
    <mergeCell ref="AS20:AV20"/>
    <mergeCell ref="AB17:AE17"/>
    <mergeCell ref="AF17:AI17"/>
    <mergeCell ref="AJ17:AN17"/>
    <mergeCell ref="AO17:AR17"/>
    <mergeCell ref="AS17:AV17"/>
    <mergeCell ref="AB18:AE18"/>
    <mergeCell ref="AF18:AI18"/>
    <mergeCell ref="AJ18:AN18"/>
    <mergeCell ref="AO18:AR18"/>
    <mergeCell ref="AS18:AV18"/>
    <mergeCell ref="AB15:AE15"/>
    <mergeCell ref="AF15:AI15"/>
    <mergeCell ref="AJ15:AN15"/>
    <mergeCell ref="AO15:AR15"/>
    <mergeCell ref="AS15:AV15"/>
    <mergeCell ref="AB16:AE16"/>
    <mergeCell ref="AF16:AI16"/>
    <mergeCell ref="AJ16:AN16"/>
    <mergeCell ref="AO16:AR16"/>
    <mergeCell ref="AS16:AV16"/>
    <mergeCell ref="AB13:AE13"/>
    <mergeCell ref="AF13:AI13"/>
    <mergeCell ref="AJ13:AN13"/>
    <mergeCell ref="AO13:AR13"/>
    <mergeCell ref="AS13:AV13"/>
    <mergeCell ref="AB14:AE14"/>
    <mergeCell ref="AF14:AI14"/>
    <mergeCell ref="AJ14:AN14"/>
    <mergeCell ref="AO14:AR14"/>
    <mergeCell ref="AS14:AV14"/>
    <mergeCell ref="AB10:AE10"/>
    <mergeCell ref="AF10:AI10"/>
    <mergeCell ref="AJ10:AN10"/>
    <mergeCell ref="AB11:AE11"/>
    <mergeCell ref="AF11:AI11"/>
    <mergeCell ref="AJ11:AN11"/>
    <mergeCell ref="AO11:AR11"/>
    <mergeCell ref="AS11:AV11"/>
    <mergeCell ref="AB12:AE12"/>
    <mergeCell ref="AF12:AI12"/>
    <mergeCell ref="AJ12:AN12"/>
    <mergeCell ref="AO12:AR12"/>
    <mergeCell ref="AS12:AV12"/>
    <mergeCell ref="Z1:AW1"/>
    <mergeCell ref="Z2:AW2"/>
    <mergeCell ref="Z3:AW3"/>
    <mergeCell ref="Z4:AW4"/>
    <mergeCell ref="Z5:AW5"/>
    <mergeCell ref="Z6:AW6"/>
    <mergeCell ref="AA8:AN8"/>
    <mergeCell ref="AO8:AR8"/>
    <mergeCell ref="AS8:AV8"/>
    <mergeCell ref="K37:O37"/>
    <mergeCell ref="K38:O38"/>
    <mergeCell ref="K39:O39"/>
    <mergeCell ref="K40:O40"/>
    <mergeCell ref="K41:O41"/>
    <mergeCell ref="K42:O42"/>
    <mergeCell ref="K43:O43"/>
    <mergeCell ref="K44:O44"/>
    <mergeCell ref="K45:O45"/>
    <mergeCell ref="K61:O61"/>
    <mergeCell ref="K62:O62"/>
    <mergeCell ref="C57:F57"/>
    <mergeCell ref="G57:J57"/>
    <mergeCell ref="P57:S57"/>
    <mergeCell ref="T57:W57"/>
    <mergeCell ref="C58:F58"/>
    <mergeCell ref="G58:J58"/>
    <mergeCell ref="P58:S58"/>
    <mergeCell ref="T58:W58"/>
    <mergeCell ref="C59:F59"/>
    <mergeCell ref="G59:J59"/>
    <mergeCell ref="P59:S59"/>
    <mergeCell ref="T59:W59"/>
    <mergeCell ref="K57:O57"/>
    <mergeCell ref="K58:O58"/>
    <mergeCell ref="K59:O59"/>
    <mergeCell ref="C54:F54"/>
    <mergeCell ref="G54:J54"/>
    <mergeCell ref="P54:S54"/>
    <mergeCell ref="T54:W54"/>
    <mergeCell ref="C55:F55"/>
    <mergeCell ref="G55:J55"/>
    <mergeCell ref="P55:S55"/>
    <mergeCell ref="T55:W55"/>
    <mergeCell ref="C56:F56"/>
    <mergeCell ref="G56:J56"/>
    <mergeCell ref="P56:S56"/>
    <mergeCell ref="T56:W56"/>
    <mergeCell ref="K54:O54"/>
    <mergeCell ref="K55:O55"/>
    <mergeCell ref="K56:O56"/>
    <mergeCell ref="G51:J51"/>
    <mergeCell ref="P51:S51"/>
    <mergeCell ref="T51:W51"/>
    <mergeCell ref="C52:F52"/>
    <mergeCell ref="G52:J52"/>
    <mergeCell ref="P52:S52"/>
    <mergeCell ref="T52:W52"/>
    <mergeCell ref="C53:F53"/>
    <mergeCell ref="G53:J53"/>
    <mergeCell ref="P53:S53"/>
    <mergeCell ref="T53:W53"/>
    <mergeCell ref="K51:O51"/>
    <mergeCell ref="K52:O52"/>
    <mergeCell ref="K53:O53"/>
    <mergeCell ref="P48:S48"/>
    <mergeCell ref="T48:W48"/>
    <mergeCell ref="C49:F49"/>
    <mergeCell ref="G49:J49"/>
    <mergeCell ref="P49:S49"/>
    <mergeCell ref="T49:W49"/>
    <mergeCell ref="C50:F50"/>
    <mergeCell ref="G50:J50"/>
    <mergeCell ref="P50:S50"/>
    <mergeCell ref="T50:W50"/>
    <mergeCell ref="K48:O48"/>
    <mergeCell ref="K49:O49"/>
    <mergeCell ref="K50:O50"/>
    <mergeCell ref="P45:S45"/>
    <mergeCell ref="T45:W45"/>
    <mergeCell ref="C46:F46"/>
    <mergeCell ref="G46:J46"/>
    <mergeCell ref="P46:S46"/>
    <mergeCell ref="T46:W46"/>
    <mergeCell ref="C47:F47"/>
    <mergeCell ref="G47:J47"/>
    <mergeCell ref="P47:S47"/>
    <mergeCell ref="T47:W47"/>
    <mergeCell ref="K46:O46"/>
    <mergeCell ref="K47:O47"/>
    <mergeCell ref="P42:S42"/>
    <mergeCell ref="T42:W42"/>
    <mergeCell ref="C43:F43"/>
    <mergeCell ref="G43:J43"/>
    <mergeCell ref="P43:S43"/>
    <mergeCell ref="T43:W43"/>
    <mergeCell ref="C44:F44"/>
    <mergeCell ref="G44:J44"/>
    <mergeCell ref="P44:S44"/>
    <mergeCell ref="T44:W44"/>
    <mergeCell ref="P39:S39"/>
    <mergeCell ref="T39:W39"/>
    <mergeCell ref="C40:F40"/>
    <mergeCell ref="G40:J40"/>
    <mergeCell ref="P40:S40"/>
    <mergeCell ref="T40:W40"/>
    <mergeCell ref="C41:F41"/>
    <mergeCell ref="G41:J41"/>
    <mergeCell ref="P41:S41"/>
    <mergeCell ref="T41:W41"/>
    <mergeCell ref="A1:X1"/>
    <mergeCell ref="A2:X2"/>
    <mergeCell ref="A3:X3"/>
    <mergeCell ref="A4:X4"/>
    <mergeCell ref="A5:X5"/>
    <mergeCell ref="A6:X6"/>
    <mergeCell ref="T8:W8"/>
    <mergeCell ref="P8:S8"/>
    <mergeCell ref="P36:S36"/>
    <mergeCell ref="T36:W36"/>
    <mergeCell ref="K32:O32"/>
    <mergeCell ref="K33:O33"/>
    <mergeCell ref="K34:O34"/>
    <mergeCell ref="K35:O35"/>
    <mergeCell ref="K36:O36"/>
    <mergeCell ref="P10:S10"/>
    <mergeCell ref="C17:F17"/>
    <mergeCell ref="G17:J17"/>
    <mergeCell ref="C18:F18"/>
    <mergeCell ref="G18:J18"/>
    <mergeCell ref="P11:S11"/>
    <mergeCell ref="P12:S12"/>
    <mergeCell ref="P13:S13"/>
    <mergeCell ref="P14:S14"/>
    <mergeCell ref="P15:S15"/>
    <mergeCell ref="G23:J23"/>
    <mergeCell ref="C24:F24"/>
    <mergeCell ref="G24:J24"/>
    <mergeCell ref="C19:F19"/>
    <mergeCell ref="G19:J19"/>
    <mergeCell ref="C20:F20"/>
    <mergeCell ref="G20:J20"/>
    <mergeCell ref="C21:F21"/>
    <mergeCell ref="G21:J21"/>
    <mergeCell ref="K21:O21"/>
    <mergeCell ref="K22:O22"/>
    <mergeCell ref="K23:O23"/>
    <mergeCell ref="K24:O24"/>
    <mergeCell ref="T10:W10"/>
    <mergeCell ref="T11:W11"/>
    <mergeCell ref="T12:W12"/>
    <mergeCell ref="T13:W13"/>
    <mergeCell ref="T14:W14"/>
    <mergeCell ref="C10:J10"/>
    <mergeCell ref="C11:J11"/>
    <mergeCell ref="C31:F31"/>
    <mergeCell ref="G31:J31"/>
    <mergeCell ref="C28:F28"/>
    <mergeCell ref="G28:J28"/>
    <mergeCell ref="C29:F29"/>
    <mergeCell ref="G29:J29"/>
    <mergeCell ref="C30:F30"/>
    <mergeCell ref="G30:J30"/>
    <mergeCell ref="C25:F25"/>
    <mergeCell ref="G25:J25"/>
    <mergeCell ref="C26:F26"/>
    <mergeCell ref="G26:J26"/>
    <mergeCell ref="C27:F27"/>
    <mergeCell ref="G27:J27"/>
    <mergeCell ref="C22:F22"/>
    <mergeCell ref="G22:J22"/>
    <mergeCell ref="C23:F23"/>
    <mergeCell ref="T23:W23"/>
    <mergeCell ref="P24:S24"/>
    <mergeCell ref="T24:W24"/>
    <mergeCell ref="P25:S25"/>
    <mergeCell ref="T25:W25"/>
    <mergeCell ref="T15:W15"/>
    <mergeCell ref="P63:S63"/>
    <mergeCell ref="T63:W63"/>
    <mergeCell ref="P18:S18"/>
    <mergeCell ref="T18:W18"/>
    <mergeCell ref="P19:S19"/>
    <mergeCell ref="T19:W19"/>
    <mergeCell ref="P20:S20"/>
    <mergeCell ref="T20:W20"/>
    <mergeCell ref="P21:S21"/>
    <mergeCell ref="T21:W21"/>
    <mergeCell ref="P22:S22"/>
    <mergeCell ref="T22:W22"/>
    <mergeCell ref="P23:S23"/>
    <mergeCell ref="P29:S29"/>
    <mergeCell ref="P37:S37"/>
    <mergeCell ref="T37:W37"/>
    <mergeCell ref="P38:S38"/>
    <mergeCell ref="T38:W38"/>
    <mergeCell ref="T29:W29"/>
    <mergeCell ref="P30:S30"/>
    <mergeCell ref="T30:W30"/>
    <mergeCell ref="P31:S31"/>
    <mergeCell ref="T31:W31"/>
    <mergeCell ref="P26:S26"/>
    <mergeCell ref="T26:W26"/>
    <mergeCell ref="P27:S27"/>
    <mergeCell ref="T27:W27"/>
    <mergeCell ref="P28:S28"/>
    <mergeCell ref="T28:W28"/>
    <mergeCell ref="T32:W32"/>
    <mergeCell ref="P33:S33"/>
    <mergeCell ref="T33:W33"/>
    <mergeCell ref="C34:F34"/>
    <mergeCell ref="G34:J34"/>
    <mergeCell ref="P34:S34"/>
    <mergeCell ref="T34:W34"/>
    <mergeCell ref="C35:F35"/>
    <mergeCell ref="G35:J35"/>
    <mergeCell ref="P35:S35"/>
    <mergeCell ref="T35:W35"/>
    <mergeCell ref="C32:F32"/>
    <mergeCell ref="G32:J32"/>
    <mergeCell ref="C33:F33"/>
    <mergeCell ref="G33:J33"/>
    <mergeCell ref="B8:O8"/>
    <mergeCell ref="B15:O15"/>
    <mergeCell ref="C12:O12"/>
    <mergeCell ref="C13:O13"/>
    <mergeCell ref="C14:O14"/>
    <mergeCell ref="K17:O17"/>
    <mergeCell ref="K18:O18"/>
    <mergeCell ref="K19:O19"/>
    <mergeCell ref="K20:O20"/>
    <mergeCell ref="K25:O25"/>
    <mergeCell ref="K26:O26"/>
    <mergeCell ref="K27:O27"/>
    <mergeCell ref="K28:O28"/>
    <mergeCell ref="K29:O29"/>
    <mergeCell ref="B63:O63"/>
    <mergeCell ref="P32:S32"/>
    <mergeCell ref="K30:O30"/>
    <mergeCell ref="K31:O31"/>
    <mergeCell ref="C36:F36"/>
    <mergeCell ref="G36:J36"/>
    <mergeCell ref="C37:F37"/>
    <mergeCell ref="G37:J37"/>
    <mergeCell ref="C38:F38"/>
    <mergeCell ref="G38:J38"/>
    <mergeCell ref="C39:F39"/>
    <mergeCell ref="G39:J39"/>
    <mergeCell ref="C42:F42"/>
    <mergeCell ref="G42:J42"/>
    <mergeCell ref="C45:F45"/>
    <mergeCell ref="G45:J45"/>
    <mergeCell ref="C48:F48"/>
    <mergeCell ref="G48:J48"/>
    <mergeCell ref="C51:F51"/>
  </mergeCells>
  <conditionalFormatting sqref="C18:O62 T18:W62 AB11:AN30 AS11:AV30">
    <cfRule type="cellIs" dxfId="3" priority="4" operator="equal">
      <formula>0</formula>
    </cfRule>
  </conditionalFormatting>
  <printOptions verticalCentered="1"/>
  <pageMargins left="0.98425196850393704" right="0.59055118110236227" top="0.39370078740157483" bottom="0.39370078740157483" header="0.31496062992125984" footer="0.31496062992125984"/>
  <pageSetup paperSize="9" scale="90" orientation="portrait" r:id="rId1"/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W157"/>
  <sheetViews>
    <sheetView showGridLines="0" showRowColHeaders="0" workbookViewId="0">
      <selection activeCell="K9" sqref="K9:N9"/>
    </sheetView>
  </sheetViews>
  <sheetFormatPr baseColWidth="10" defaultRowHeight="15"/>
  <cols>
    <col min="1" max="23" width="3.7109375" style="9" customWidth="1"/>
    <col min="24" max="16384" width="11.42578125" style="9"/>
  </cols>
  <sheetData>
    <row r="1" spans="1:23" s="35" customFormat="1" ht="42" customHeight="1" thickTop="1" thickBot="1">
      <c r="A1" s="159" t="str">
        <f>+'Conc. Banc.'!A1</f>
        <v>RENDICIÓN DE CUENTAS
ACORDADA T. C. Nº 11.586/2.020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1"/>
    </row>
    <row r="2" spans="1:23" s="2" customFormat="1" ht="13.5" thickTop="1">
      <c r="A2" s="162" t="s">
        <v>4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4"/>
    </row>
    <row r="3" spans="1:23" s="2" customFormat="1" ht="42" customHeight="1" thickBot="1">
      <c r="A3" s="165">
        <f>+'Datos Grales.'!D3</f>
        <v>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7"/>
    </row>
    <row r="4" spans="1:23" s="34" customFormat="1" ht="24" customHeight="1" thickTop="1">
      <c r="A4" s="217" t="s">
        <v>91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6"/>
    </row>
    <row r="5" spans="1:23" s="34" customFormat="1" ht="16.5" customHeight="1">
      <c r="A5" s="171" t="str">
        <f>CONCATENATE('Datos Grales.'!D10," correspondiente al ",'Datos Grales.'!D5," Semestre del Año ",'Datos Grales.'!D6)</f>
        <v xml:space="preserve"> correspondiente al  Semestre del Año 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3"/>
    </row>
    <row r="6" spans="1:23" s="34" customFormat="1" ht="16.5" customHeight="1" thickBot="1">
      <c r="A6" s="174" t="str">
        <f>CONCATENATE("Iniciado el ",TEXT('Datos Grales.'!D7,"dd/mm/yyyy")," y finalizado el ",TEXT('Datos Grales.'!D8,"dd/mm/yyyy"))</f>
        <v>Iniciado el 00/01/1900 y finalizado el 00/01/1900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6"/>
    </row>
    <row r="7" spans="1:23" s="37" customFormat="1" ht="12.75" customHeight="1" thickTop="1" thickBot="1">
      <c r="A7" s="38"/>
      <c r="B7" s="39"/>
      <c r="C7" s="39"/>
      <c r="D7" s="39"/>
      <c r="E7" s="40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41"/>
    </row>
    <row r="8" spans="1:23" s="37" customFormat="1" ht="40.5" customHeight="1" thickBot="1">
      <c r="A8" s="42"/>
      <c r="B8" s="177" t="s">
        <v>163</v>
      </c>
      <c r="C8" s="178"/>
      <c r="D8" s="178"/>
      <c r="E8" s="178"/>
      <c r="F8" s="178"/>
      <c r="G8" s="178"/>
      <c r="H8" s="178"/>
      <c r="I8" s="178"/>
      <c r="J8" s="179"/>
      <c r="K8" s="252" t="s">
        <v>127</v>
      </c>
      <c r="L8" s="253"/>
      <c r="M8" s="253"/>
      <c r="N8" s="254"/>
      <c r="O8" s="252" t="s">
        <v>86</v>
      </c>
      <c r="P8" s="253"/>
      <c r="Q8" s="253"/>
      <c r="R8" s="254"/>
      <c r="S8" s="252" t="s">
        <v>128</v>
      </c>
      <c r="T8" s="253"/>
      <c r="U8" s="253"/>
      <c r="V8" s="254"/>
      <c r="W8" s="43"/>
    </row>
    <row r="9" spans="1:23" s="37" customFormat="1" ht="12.75" customHeight="1">
      <c r="A9" s="42"/>
      <c r="B9" s="113" t="s">
        <v>64</v>
      </c>
      <c r="C9" s="61" t="s">
        <v>87</v>
      </c>
      <c r="D9" s="61"/>
      <c r="E9" s="61"/>
      <c r="F9" s="61"/>
      <c r="G9" s="61"/>
      <c r="H9" s="61"/>
      <c r="I9" s="61"/>
      <c r="J9" s="61"/>
      <c r="K9" s="208"/>
      <c r="L9" s="209"/>
      <c r="M9" s="209"/>
      <c r="N9" s="210"/>
      <c r="O9" s="208"/>
      <c r="P9" s="209"/>
      <c r="Q9" s="209"/>
      <c r="R9" s="210"/>
      <c r="S9" s="257">
        <f>+K9-O9</f>
        <v>0</v>
      </c>
      <c r="T9" s="258"/>
      <c r="U9" s="258"/>
      <c r="V9" s="259"/>
      <c r="W9" s="43"/>
    </row>
    <row r="10" spans="1:23" s="37" customFormat="1" ht="12.75" customHeight="1">
      <c r="A10" s="42"/>
      <c r="B10" s="113" t="s">
        <v>66</v>
      </c>
      <c r="C10" s="61" t="s">
        <v>88</v>
      </c>
      <c r="D10" s="61"/>
      <c r="E10" s="61"/>
      <c r="F10" s="61"/>
      <c r="G10" s="61"/>
      <c r="H10" s="61"/>
      <c r="I10" s="61"/>
      <c r="J10" s="61"/>
      <c r="K10" s="208"/>
      <c r="L10" s="209"/>
      <c r="M10" s="209"/>
      <c r="N10" s="210"/>
      <c r="O10" s="208"/>
      <c r="P10" s="209"/>
      <c r="Q10" s="209"/>
      <c r="R10" s="210"/>
      <c r="S10" s="257">
        <f t="shared" ref="S10:S23" si="0">+K10-O10</f>
        <v>0</v>
      </c>
      <c r="T10" s="258"/>
      <c r="U10" s="258"/>
      <c r="V10" s="259"/>
      <c r="W10" s="43"/>
    </row>
    <row r="11" spans="1:23" s="37" customFormat="1" ht="12.75" customHeight="1">
      <c r="A11" s="42"/>
      <c r="B11" s="113" t="s">
        <v>67</v>
      </c>
      <c r="C11" s="61" t="s">
        <v>151</v>
      </c>
      <c r="D11" s="61"/>
      <c r="E11" s="61"/>
      <c r="F11" s="61"/>
      <c r="G11" s="61"/>
      <c r="H11" s="61"/>
      <c r="I11" s="61"/>
      <c r="J11" s="61"/>
      <c r="K11" s="208"/>
      <c r="L11" s="209"/>
      <c r="M11" s="209"/>
      <c r="N11" s="210"/>
      <c r="O11" s="208"/>
      <c r="P11" s="209"/>
      <c r="Q11" s="209"/>
      <c r="R11" s="210"/>
      <c r="S11" s="257">
        <f t="shared" si="0"/>
        <v>0</v>
      </c>
      <c r="T11" s="258"/>
      <c r="U11" s="258"/>
      <c r="V11" s="259"/>
      <c r="W11" s="43"/>
    </row>
    <row r="12" spans="1:23" s="37" customFormat="1" ht="12.75" customHeight="1">
      <c r="A12" s="42"/>
      <c r="B12" s="113" t="s">
        <v>68</v>
      </c>
      <c r="C12" s="61" t="s">
        <v>152</v>
      </c>
      <c r="D12" s="61"/>
      <c r="E12" s="61"/>
      <c r="F12" s="61"/>
      <c r="G12" s="61"/>
      <c r="H12" s="61"/>
      <c r="I12" s="61"/>
      <c r="J12" s="61"/>
      <c r="K12" s="208"/>
      <c r="L12" s="209"/>
      <c r="M12" s="209"/>
      <c r="N12" s="210"/>
      <c r="O12" s="208"/>
      <c r="P12" s="209"/>
      <c r="Q12" s="209"/>
      <c r="R12" s="210"/>
      <c r="S12" s="257">
        <f t="shared" si="0"/>
        <v>0</v>
      </c>
      <c r="T12" s="258"/>
      <c r="U12" s="258"/>
      <c r="V12" s="259"/>
      <c r="W12" s="43"/>
    </row>
    <row r="13" spans="1:23" s="37" customFormat="1" ht="12.75" customHeight="1">
      <c r="A13" s="42"/>
      <c r="B13" s="113" t="s">
        <v>69</v>
      </c>
      <c r="C13" s="61" t="s">
        <v>153</v>
      </c>
      <c r="D13" s="61"/>
      <c r="E13" s="61"/>
      <c r="F13" s="61"/>
      <c r="G13" s="61"/>
      <c r="H13" s="61"/>
      <c r="I13" s="61"/>
      <c r="J13" s="61"/>
      <c r="K13" s="208"/>
      <c r="L13" s="209"/>
      <c r="M13" s="209"/>
      <c r="N13" s="210"/>
      <c r="O13" s="208"/>
      <c r="P13" s="209"/>
      <c r="Q13" s="209"/>
      <c r="R13" s="210"/>
      <c r="S13" s="257">
        <f t="shared" si="0"/>
        <v>0</v>
      </c>
      <c r="T13" s="258"/>
      <c r="U13" s="258"/>
      <c r="V13" s="259"/>
      <c r="W13" s="43"/>
    </row>
    <row r="14" spans="1:23" s="37" customFormat="1" ht="12.75" customHeight="1">
      <c r="A14" s="42"/>
      <c r="B14" s="113" t="s">
        <v>73</v>
      </c>
      <c r="C14" s="61" t="s">
        <v>154</v>
      </c>
      <c r="D14" s="61"/>
      <c r="E14" s="61"/>
      <c r="F14" s="61"/>
      <c r="G14" s="61"/>
      <c r="H14" s="61"/>
      <c r="I14" s="61"/>
      <c r="J14" s="61"/>
      <c r="K14" s="208"/>
      <c r="L14" s="209"/>
      <c r="M14" s="209"/>
      <c r="N14" s="210"/>
      <c r="O14" s="208"/>
      <c r="P14" s="209"/>
      <c r="Q14" s="209"/>
      <c r="R14" s="210"/>
      <c r="S14" s="257">
        <f t="shared" ref="S14:S18" si="1">+K14-O14</f>
        <v>0</v>
      </c>
      <c r="T14" s="258"/>
      <c r="U14" s="258"/>
      <c r="V14" s="259"/>
      <c r="W14" s="43"/>
    </row>
    <row r="15" spans="1:23" s="37" customFormat="1" ht="12.75" customHeight="1">
      <c r="A15" s="42"/>
      <c r="B15" s="113" t="s">
        <v>74</v>
      </c>
      <c r="C15" s="61" t="s">
        <v>155</v>
      </c>
      <c r="D15" s="61"/>
      <c r="E15" s="61"/>
      <c r="F15" s="61"/>
      <c r="G15" s="61"/>
      <c r="H15" s="61"/>
      <c r="I15" s="61"/>
      <c r="J15" s="61"/>
      <c r="K15" s="208"/>
      <c r="L15" s="209"/>
      <c r="M15" s="209"/>
      <c r="N15" s="210"/>
      <c r="O15" s="208"/>
      <c r="P15" s="209"/>
      <c r="Q15" s="209"/>
      <c r="R15" s="210"/>
      <c r="S15" s="257">
        <f t="shared" si="1"/>
        <v>0</v>
      </c>
      <c r="T15" s="258"/>
      <c r="U15" s="258"/>
      <c r="V15" s="259"/>
      <c r="W15" s="43"/>
    </row>
    <row r="16" spans="1:23" s="37" customFormat="1" ht="12.75" customHeight="1">
      <c r="A16" s="42"/>
      <c r="B16" s="113" t="s">
        <v>75</v>
      </c>
      <c r="C16" s="61" t="s">
        <v>156</v>
      </c>
      <c r="D16" s="61"/>
      <c r="E16" s="61"/>
      <c r="F16" s="61"/>
      <c r="G16" s="61"/>
      <c r="H16" s="61"/>
      <c r="I16" s="61"/>
      <c r="J16" s="61"/>
      <c r="K16" s="208"/>
      <c r="L16" s="209"/>
      <c r="M16" s="209"/>
      <c r="N16" s="210"/>
      <c r="O16" s="208"/>
      <c r="P16" s="209"/>
      <c r="Q16" s="209"/>
      <c r="R16" s="210"/>
      <c r="S16" s="257">
        <f t="shared" si="1"/>
        <v>0</v>
      </c>
      <c r="T16" s="258"/>
      <c r="U16" s="258"/>
      <c r="V16" s="259"/>
      <c r="W16" s="43"/>
    </row>
    <row r="17" spans="1:23" s="37" customFormat="1" ht="12.75" customHeight="1">
      <c r="A17" s="42"/>
      <c r="B17" s="113" t="s">
        <v>76</v>
      </c>
      <c r="C17" s="61" t="s">
        <v>157</v>
      </c>
      <c r="D17" s="61"/>
      <c r="E17" s="61"/>
      <c r="F17" s="61"/>
      <c r="G17" s="61"/>
      <c r="H17" s="61"/>
      <c r="I17" s="61"/>
      <c r="J17" s="61"/>
      <c r="K17" s="208"/>
      <c r="L17" s="209"/>
      <c r="M17" s="209"/>
      <c r="N17" s="210"/>
      <c r="O17" s="208"/>
      <c r="P17" s="209"/>
      <c r="Q17" s="209"/>
      <c r="R17" s="210"/>
      <c r="S17" s="257">
        <f t="shared" si="1"/>
        <v>0</v>
      </c>
      <c r="T17" s="258"/>
      <c r="U17" s="258"/>
      <c r="V17" s="259"/>
      <c r="W17" s="43"/>
    </row>
    <row r="18" spans="1:23" s="37" customFormat="1" ht="12.75" customHeight="1">
      <c r="A18" s="42"/>
      <c r="B18" s="113" t="s">
        <v>77</v>
      </c>
      <c r="C18" s="61" t="s">
        <v>160</v>
      </c>
      <c r="D18" s="61"/>
      <c r="E18" s="61"/>
      <c r="F18" s="61"/>
      <c r="G18" s="61"/>
      <c r="H18" s="61"/>
      <c r="I18" s="61"/>
      <c r="J18" s="61"/>
      <c r="K18" s="208"/>
      <c r="L18" s="209"/>
      <c r="M18" s="209"/>
      <c r="N18" s="210"/>
      <c r="O18" s="208"/>
      <c r="P18" s="209"/>
      <c r="Q18" s="209"/>
      <c r="R18" s="210"/>
      <c r="S18" s="257">
        <f t="shared" si="1"/>
        <v>0</v>
      </c>
      <c r="T18" s="258"/>
      <c r="U18" s="258"/>
      <c r="V18" s="259"/>
      <c r="W18" s="43"/>
    </row>
    <row r="19" spans="1:23" s="37" customFormat="1" ht="12.75" customHeight="1">
      <c r="A19" s="42"/>
      <c r="B19" s="113" t="s">
        <v>78</v>
      </c>
      <c r="C19" s="61" t="s">
        <v>158</v>
      </c>
      <c r="D19" s="61"/>
      <c r="E19" s="61"/>
      <c r="F19" s="61"/>
      <c r="G19" s="61"/>
      <c r="H19" s="61"/>
      <c r="I19" s="61"/>
      <c r="J19" s="61"/>
      <c r="K19" s="208"/>
      <c r="L19" s="209"/>
      <c r="M19" s="209"/>
      <c r="N19" s="210"/>
      <c r="O19" s="208"/>
      <c r="P19" s="209"/>
      <c r="Q19" s="209"/>
      <c r="R19" s="210"/>
      <c r="S19" s="257">
        <f t="shared" si="0"/>
        <v>0</v>
      </c>
      <c r="T19" s="258"/>
      <c r="U19" s="258"/>
      <c r="V19" s="259"/>
      <c r="W19" s="43"/>
    </row>
    <row r="20" spans="1:23" s="37" customFormat="1" ht="12.75" customHeight="1">
      <c r="A20" s="42"/>
      <c r="B20" s="113" t="s">
        <v>79</v>
      </c>
      <c r="C20" s="200" t="s">
        <v>89</v>
      </c>
      <c r="D20" s="200"/>
      <c r="E20" s="200"/>
      <c r="F20" s="200"/>
      <c r="G20" s="200"/>
      <c r="H20" s="200"/>
      <c r="I20" s="200"/>
      <c r="J20" s="201"/>
      <c r="K20" s="208"/>
      <c r="L20" s="209"/>
      <c r="M20" s="209"/>
      <c r="N20" s="210"/>
      <c r="O20" s="208"/>
      <c r="P20" s="209"/>
      <c r="Q20" s="209"/>
      <c r="R20" s="210"/>
      <c r="S20" s="257">
        <f t="shared" si="0"/>
        <v>0</v>
      </c>
      <c r="T20" s="258"/>
      <c r="U20" s="258"/>
      <c r="V20" s="259"/>
      <c r="W20" s="43"/>
    </row>
    <row r="21" spans="1:23" s="37" customFormat="1" ht="12.75" customHeight="1">
      <c r="A21" s="42"/>
      <c r="B21" s="113" t="s">
        <v>80</v>
      </c>
      <c r="C21" s="200" t="s">
        <v>89</v>
      </c>
      <c r="D21" s="200"/>
      <c r="E21" s="200"/>
      <c r="F21" s="200"/>
      <c r="G21" s="200"/>
      <c r="H21" s="200"/>
      <c r="I21" s="200"/>
      <c r="J21" s="201"/>
      <c r="K21" s="208"/>
      <c r="L21" s="209"/>
      <c r="M21" s="209"/>
      <c r="N21" s="210"/>
      <c r="O21" s="208"/>
      <c r="P21" s="209"/>
      <c r="Q21" s="209"/>
      <c r="R21" s="210"/>
      <c r="S21" s="257">
        <f t="shared" si="0"/>
        <v>0</v>
      </c>
      <c r="T21" s="258"/>
      <c r="U21" s="258"/>
      <c r="V21" s="259"/>
      <c r="W21" s="43"/>
    </row>
    <row r="22" spans="1:23" s="37" customFormat="1" ht="12.75" customHeight="1">
      <c r="A22" s="42"/>
      <c r="B22" s="113" t="s">
        <v>81</v>
      </c>
      <c r="C22" s="200" t="s">
        <v>89</v>
      </c>
      <c r="D22" s="200"/>
      <c r="E22" s="200"/>
      <c r="F22" s="200"/>
      <c r="G22" s="200"/>
      <c r="H22" s="200"/>
      <c r="I22" s="200"/>
      <c r="J22" s="201"/>
      <c r="K22" s="208"/>
      <c r="L22" s="209"/>
      <c r="M22" s="209"/>
      <c r="N22" s="210"/>
      <c r="O22" s="208"/>
      <c r="P22" s="209"/>
      <c r="Q22" s="209"/>
      <c r="R22" s="210"/>
      <c r="S22" s="257">
        <f t="shared" ref="S22" si="2">+K22-O22</f>
        <v>0</v>
      </c>
      <c r="T22" s="258"/>
      <c r="U22" s="258"/>
      <c r="V22" s="259"/>
      <c r="W22" s="43"/>
    </row>
    <row r="23" spans="1:23" s="37" customFormat="1" ht="12.75" customHeight="1" thickBot="1">
      <c r="A23" s="42"/>
      <c r="B23" s="113" t="s">
        <v>159</v>
      </c>
      <c r="C23" s="200" t="s">
        <v>89</v>
      </c>
      <c r="D23" s="200"/>
      <c r="E23" s="200"/>
      <c r="F23" s="200"/>
      <c r="G23" s="200"/>
      <c r="H23" s="200"/>
      <c r="I23" s="200"/>
      <c r="J23" s="201"/>
      <c r="K23" s="208"/>
      <c r="L23" s="209"/>
      <c r="M23" s="209"/>
      <c r="N23" s="210"/>
      <c r="O23" s="208"/>
      <c r="P23" s="209"/>
      <c r="Q23" s="209"/>
      <c r="R23" s="210"/>
      <c r="S23" s="257">
        <f t="shared" si="0"/>
        <v>0</v>
      </c>
      <c r="T23" s="258"/>
      <c r="U23" s="258"/>
      <c r="V23" s="259"/>
      <c r="W23" s="43"/>
    </row>
    <row r="24" spans="1:23" s="37" customFormat="1" ht="12.75" customHeight="1" thickBot="1">
      <c r="A24" s="42"/>
      <c r="B24" s="177" t="s">
        <v>90</v>
      </c>
      <c r="C24" s="178"/>
      <c r="D24" s="178"/>
      <c r="E24" s="178"/>
      <c r="F24" s="178"/>
      <c r="G24" s="178"/>
      <c r="H24" s="178"/>
      <c r="I24" s="178"/>
      <c r="J24" s="179"/>
      <c r="K24" s="260">
        <f>SUM(K9:K23)</f>
        <v>0</v>
      </c>
      <c r="L24" s="261"/>
      <c r="M24" s="261"/>
      <c r="N24" s="262"/>
      <c r="O24" s="260">
        <f>SUM(O9:O23)</f>
        <v>0</v>
      </c>
      <c r="P24" s="261"/>
      <c r="Q24" s="261"/>
      <c r="R24" s="262"/>
      <c r="S24" s="260">
        <f>SUM(S9:S23)</f>
        <v>0</v>
      </c>
      <c r="T24" s="261"/>
      <c r="U24" s="261"/>
      <c r="V24" s="262"/>
      <c r="W24" s="43"/>
    </row>
    <row r="25" spans="1:23" s="37" customFormat="1" ht="12.75" customHeight="1" thickBot="1">
      <c r="A25" s="42"/>
      <c r="B25" s="95"/>
      <c r="C25" s="95"/>
      <c r="D25" s="95"/>
      <c r="E25" s="95"/>
      <c r="F25" s="95"/>
      <c r="G25" s="95"/>
      <c r="H25" s="95"/>
      <c r="I25" s="95"/>
      <c r="J25" s="95"/>
      <c r="K25" s="100"/>
      <c r="L25" s="58"/>
      <c r="M25" s="58"/>
      <c r="N25" s="58"/>
      <c r="O25" s="100"/>
      <c r="P25" s="58"/>
      <c r="Q25" s="58"/>
      <c r="R25" s="58"/>
      <c r="S25" s="100"/>
      <c r="T25" s="58"/>
      <c r="U25" s="58"/>
      <c r="V25" s="58"/>
      <c r="W25" s="43"/>
    </row>
    <row r="26" spans="1:23" s="37" customFormat="1" ht="12.75" customHeight="1" thickBot="1">
      <c r="A26" s="42"/>
      <c r="B26" s="266" t="s">
        <v>126</v>
      </c>
      <c r="C26" s="266"/>
      <c r="D26" s="266"/>
      <c r="E26" s="266"/>
      <c r="F26" s="266"/>
      <c r="G26" s="266"/>
      <c r="H26" s="267"/>
      <c r="I26" s="263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5"/>
      <c r="W26" s="43"/>
    </row>
    <row r="27" spans="1:23" s="139" customFormat="1" ht="12.75" customHeight="1" thickBot="1">
      <c r="A27" s="136"/>
      <c r="B27" s="268" t="s">
        <v>129</v>
      </c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138"/>
    </row>
    <row r="28" spans="1:23" s="139" customFormat="1" ht="12.75" customHeight="1" thickBot="1">
      <c r="A28" s="136"/>
      <c r="B28" s="273" t="s">
        <v>133</v>
      </c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  <c r="R28" s="275"/>
      <c r="S28" s="140"/>
      <c r="T28" s="140"/>
      <c r="U28" s="140"/>
      <c r="V28" s="140"/>
      <c r="W28" s="138"/>
    </row>
    <row r="29" spans="1:23" s="139" customFormat="1" ht="12.75" customHeight="1" thickBot="1">
      <c r="A29" s="136"/>
      <c r="B29" s="269" t="s">
        <v>130</v>
      </c>
      <c r="C29" s="270"/>
      <c r="D29" s="270"/>
      <c r="E29" s="270"/>
      <c r="F29" s="270"/>
      <c r="G29" s="270"/>
      <c r="H29" s="270"/>
      <c r="I29" s="270"/>
      <c r="J29" s="271"/>
      <c r="K29" s="272" t="s">
        <v>131</v>
      </c>
      <c r="L29" s="270"/>
      <c r="M29" s="270"/>
      <c r="N29" s="271"/>
      <c r="O29" s="272" t="s">
        <v>132</v>
      </c>
      <c r="P29" s="270"/>
      <c r="Q29" s="270"/>
      <c r="R29" s="271"/>
      <c r="S29" s="137"/>
      <c r="T29" s="137"/>
      <c r="U29" s="137"/>
      <c r="V29" s="137"/>
      <c r="W29" s="138"/>
    </row>
    <row r="30" spans="1:23" s="139" customFormat="1" ht="12.75" customHeight="1" thickBot="1">
      <c r="A30" s="136"/>
      <c r="B30" s="276"/>
      <c r="C30" s="277"/>
      <c r="D30" s="277"/>
      <c r="E30" s="277"/>
      <c r="F30" s="277"/>
      <c r="G30" s="277"/>
      <c r="H30" s="277"/>
      <c r="I30" s="277"/>
      <c r="J30" s="278"/>
      <c r="K30" s="279"/>
      <c r="L30" s="280"/>
      <c r="M30" s="280"/>
      <c r="N30" s="281"/>
      <c r="O30" s="282"/>
      <c r="P30" s="283"/>
      <c r="Q30" s="283"/>
      <c r="R30" s="284"/>
      <c r="S30" s="137"/>
      <c r="T30" s="137"/>
      <c r="U30" s="137"/>
      <c r="V30" s="137"/>
      <c r="W30" s="138"/>
    </row>
    <row r="31" spans="1:23" s="139" customFormat="1" ht="12.75" customHeight="1" thickBot="1">
      <c r="A31" s="136"/>
      <c r="B31" s="276"/>
      <c r="C31" s="277"/>
      <c r="D31" s="277"/>
      <c r="E31" s="277"/>
      <c r="F31" s="277"/>
      <c r="G31" s="277"/>
      <c r="H31" s="277"/>
      <c r="I31" s="277"/>
      <c r="J31" s="278"/>
      <c r="K31" s="279"/>
      <c r="L31" s="280"/>
      <c r="M31" s="280"/>
      <c r="N31" s="281"/>
      <c r="O31" s="282"/>
      <c r="P31" s="283"/>
      <c r="Q31" s="283"/>
      <c r="R31" s="284"/>
      <c r="S31" s="137"/>
      <c r="T31" s="137"/>
      <c r="U31" s="137"/>
      <c r="V31" s="137"/>
      <c r="W31" s="138"/>
    </row>
    <row r="32" spans="1:23" s="139" customFormat="1" ht="12.75" customHeight="1" thickBot="1">
      <c r="A32" s="136"/>
      <c r="B32" s="276"/>
      <c r="C32" s="277"/>
      <c r="D32" s="277"/>
      <c r="E32" s="277"/>
      <c r="F32" s="277"/>
      <c r="G32" s="277"/>
      <c r="H32" s="277"/>
      <c r="I32" s="277"/>
      <c r="J32" s="278"/>
      <c r="K32" s="279"/>
      <c r="L32" s="280"/>
      <c r="M32" s="280"/>
      <c r="N32" s="281"/>
      <c r="O32" s="282"/>
      <c r="P32" s="283"/>
      <c r="Q32" s="283"/>
      <c r="R32" s="284"/>
      <c r="S32" s="137"/>
      <c r="T32" s="137"/>
      <c r="U32" s="137"/>
      <c r="V32" s="137"/>
      <c r="W32" s="138"/>
    </row>
    <row r="33" spans="1:23" s="139" customFormat="1" ht="12.75" customHeight="1" thickBot="1">
      <c r="A33" s="136"/>
      <c r="B33" s="276"/>
      <c r="C33" s="277"/>
      <c r="D33" s="277"/>
      <c r="E33" s="277"/>
      <c r="F33" s="277"/>
      <c r="G33" s="277"/>
      <c r="H33" s="277"/>
      <c r="I33" s="277"/>
      <c r="J33" s="278"/>
      <c r="K33" s="279"/>
      <c r="L33" s="280"/>
      <c r="M33" s="280"/>
      <c r="N33" s="281"/>
      <c r="O33" s="282"/>
      <c r="P33" s="283"/>
      <c r="Q33" s="283"/>
      <c r="R33" s="284"/>
      <c r="S33" s="137"/>
      <c r="T33" s="137"/>
      <c r="U33" s="137"/>
      <c r="V33" s="137"/>
      <c r="W33" s="138"/>
    </row>
    <row r="34" spans="1:23" s="139" customFormat="1" ht="12.75" customHeight="1" thickBot="1">
      <c r="A34" s="136"/>
      <c r="B34" s="276"/>
      <c r="C34" s="277"/>
      <c r="D34" s="277"/>
      <c r="E34" s="277"/>
      <c r="F34" s="277"/>
      <c r="G34" s="277"/>
      <c r="H34" s="277"/>
      <c r="I34" s="277"/>
      <c r="J34" s="278"/>
      <c r="K34" s="279"/>
      <c r="L34" s="280"/>
      <c r="M34" s="280"/>
      <c r="N34" s="281"/>
      <c r="O34" s="282"/>
      <c r="P34" s="283"/>
      <c r="Q34" s="283"/>
      <c r="R34" s="284"/>
      <c r="S34" s="137"/>
      <c r="T34" s="137"/>
      <c r="U34" s="137"/>
      <c r="V34" s="137"/>
      <c r="W34" s="138"/>
    </row>
    <row r="35" spans="1:23" s="37" customFormat="1" ht="12.75" customHeight="1">
      <c r="A35" s="42"/>
      <c r="B35" s="61" t="s">
        <v>167</v>
      </c>
      <c r="C35" s="95"/>
      <c r="D35" s="95"/>
      <c r="E35" s="95"/>
      <c r="F35" s="95"/>
      <c r="G35" s="95"/>
      <c r="H35" s="95"/>
      <c r="I35" s="95"/>
      <c r="J35" s="95"/>
      <c r="K35" s="100"/>
      <c r="L35" s="58"/>
      <c r="M35" s="58"/>
      <c r="N35" s="58"/>
      <c r="O35" s="100"/>
      <c r="P35" s="58"/>
      <c r="Q35" s="58"/>
      <c r="R35" s="58"/>
      <c r="S35" s="100"/>
      <c r="T35" s="58"/>
      <c r="U35" s="58"/>
      <c r="V35" s="58"/>
      <c r="W35" s="43"/>
    </row>
    <row r="36" spans="1:23" s="37" customFormat="1" ht="12.75" customHeight="1" thickBot="1">
      <c r="A36" s="45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7"/>
    </row>
    <row r="37" spans="1:23" s="37" customFormat="1" ht="13.5" thickTop="1"/>
    <row r="38" spans="1:23" s="37" customFormat="1" ht="12.75"/>
    <row r="39" spans="1:23" s="37" customFormat="1" ht="12.75"/>
    <row r="40" spans="1:23" s="37" customFormat="1" ht="12.75"/>
    <row r="41" spans="1:23" s="37" customFormat="1" ht="12.75"/>
    <row r="42" spans="1:23" s="37" customFormat="1" ht="12.75"/>
    <row r="43" spans="1:23" s="37" customFormat="1" ht="12.75"/>
    <row r="44" spans="1:23" s="37" customFormat="1" ht="12.75"/>
    <row r="45" spans="1:23" s="37" customFormat="1" ht="12.75"/>
    <row r="46" spans="1:23" s="37" customFormat="1" ht="12.75"/>
    <row r="47" spans="1:23" s="37" customFormat="1" ht="12.75"/>
    <row r="48" spans="1:23" s="37" customFormat="1" ht="12.75"/>
    <row r="49" s="37" customFormat="1" ht="12.75"/>
    <row r="50" s="37" customFormat="1" ht="12.75"/>
    <row r="51" s="37" customFormat="1" ht="12.75"/>
    <row r="52" s="37" customFormat="1" ht="12.75"/>
    <row r="53" s="37" customFormat="1" ht="12.75"/>
    <row r="54" s="37" customFormat="1" ht="12.75"/>
    <row r="55" s="37" customFormat="1" ht="12.75"/>
    <row r="56" s="37" customFormat="1" ht="12.75"/>
    <row r="57" s="37" customFormat="1" ht="12.75"/>
    <row r="58" s="37" customFormat="1" ht="12.75"/>
    <row r="59" s="37" customFormat="1" ht="12.75"/>
    <row r="60" s="37" customFormat="1" ht="12.75"/>
    <row r="61" s="37" customFormat="1" ht="12.75"/>
    <row r="62" s="37" customFormat="1" ht="12.75"/>
    <row r="63" s="37" customFormat="1" ht="12.75"/>
    <row r="64" s="37" customFormat="1" ht="12.75"/>
    <row r="65" s="37" customFormat="1" ht="12.75"/>
    <row r="66" s="37" customFormat="1" ht="12.75"/>
    <row r="67" s="37" customFormat="1" ht="12.75"/>
    <row r="68" s="37" customFormat="1" ht="12.75"/>
    <row r="69" s="37" customFormat="1" ht="12.75"/>
    <row r="70" s="37" customFormat="1" ht="12.75"/>
    <row r="71" s="37" customFormat="1" ht="12.75"/>
    <row r="72" s="37" customFormat="1" ht="12.75"/>
    <row r="73" s="37" customFormat="1" ht="12.75"/>
    <row r="74" s="37" customFormat="1" ht="12.75"/>
    <row r="75" s="37" customFormat="1" ht="12.75"/>
    <row r="76" s="37" customFormat="1" ht="12.75"/>
    <row r="77" s="37" customFormat="1" ht="12.75"/>
    <row r="78" s="37" customFormat="1" ht="12.75"/>
    <row r="79" s="37" customFormat="1" ht="12.75"/>
    <row r="80" s="37" customFormat="1" ht="12.75"/>
    <row r="81" s="37" customFormat="1" ht="12.75"/>
    <row r="82" s="37" customFormat="1" ht="12.75"/>
    <row r="83" s="37" customFormat="1" ht="12.75"/>
    <row r="84" s="37" customFormat="1" ht="12.75"/>
    <row r="85" s="37" customFormat="1" ht="12.75"/>
    <row r="86" s="37" customFormat="1" ht="12.75"/>
    <row r="87" s="37" customFormat="1" ht="12.75"/>
    <row r="88" s="37" customFormat="1" ht="12.75"/>
    <row r="89" s="37" customFormat="1" ht="12.75"/>
    <row r="90" s="37" customFormat="1" ht="12.75"/>
    <row r="91" s="37" customFormat="1" ht="12.75"/>
    <row r="92" s="37" customFormat="1" ht="12.75"/>
    <row r="93" s="37" customFormat="1" ht="12.75"/>
    <row r="94" s="37" customFormat="1" ht="12.75"/>
    <row r="95" s="37" customFormat="1" ht="12.75"/>
    <row r="96" s="37" customFormat="1" ht="12.75"/>
    <row r="97" s="37" customFormat="1" ht="12.75"/>
    <row r="98" s="37" customFormat="1" ht="12.75"/>
    <row r="99" s="37" customFormat="1" ht="12.75"/>
    <row r="100" s="37" customFormat="1" ht="12.75"/>
    <row r="101" s="37" customFormat="1" ht="12.75"/>
    <row r="102" s="37" customFormat="1" ht="12.75"/>
    <row r="103" s="37" customFormat="1" ht="12.75"/>
    <row r="104" s="37" customFormat="1" ht="12.75"/>
    <row r="105" s="37" customFormat="1" ht="12.75"/>
    <row r="106" s="37" customFormat="1" ht="12.75"/>
    <row r="107" s="37" customFormat="1" ht="12.75"/>
    <row r="108" s="37" customFormat="1" ht="12.75"/>
    <row r="109" s="37" customFormat="1" ht="12.75"/>
    <row r="110" s="37" customFormat="1" ht="12.75"/>
    <row r="111" s="37" customFormat="1" ht="12.75"/>
    <row r="112" s="37" customFormat="1" ht="12.75"/>
    <row r="113" s="37" customFormat="1" ht="12.75"/>
    <row r="114" s="37" customFormat="1" ht="12.75"/>
    <row r="115" s="37" customFormat="1" ht="12.75"/>
    <row r="116" s="37" customFormat="1" ht="12.75"/>
    <row r="117" s="37" customFormat="1" ht="12.75"/>
    <row r="118" s="37" customFormat="1" ht="12.75"/>
    <row r="119" s="37" customFormat="1" ht="12.75"/>
    <row r="120" s="37" customFormat="1" ht="12.75"/>
    <row r="121" s="37" customFormat="1" ht="12.75"/>
    <row r="122" s="37" customFormat="1" ht="12.75"/>
    <row r="123" s="37" customFormat="1" ht="12.75"/>
    <row r="124" s="37" customFormat="1" ht="12.75"/>
    <row r="125" s="37" customFormat="1" ht="12.75"/>
    <row r="126" s="37" customFormat="1" ht="12.75"/>
    <row r="127" s="37" customFormat="1" ht="12.75"/>
    <row r="128" s="37" customFormat="1" ht="12.75"/>
    <row r="129" s="37" customFormat="1" ht="12.75"/>
    <row r="130" s="37" customFormat="1" ht="12.75"/>
    <row r="131" s="37" customFormat="1" ht="12.75"/>
    <row r="132" s="37" customFormat="1" ht="12.75"/>
    <row r="133" s="37" customFormat="1" ht="12.75"/>
    <row r="134" s="37" customFormat="1" ht="12.75"/>
    <row r="135" s="37" customFormat="1" ht="12.75"/>
    <row r="136" s="37" customFormat="1" ht="12.75"/>
    <row r="137" s="37" customFormat="1" ht="12.75"/>
    <row r="138" s="37" customFormat="1" ht="12.75"/>
    <row r="139" s="37" customFormat="1" ht="12.75"/>
    <row r="140" s="37" customFormat="1" ht="12.75"/>
    <row r="141" s="37" customFormat="1" ht="12.75"/>
    <row r="142" s="37" customFormat="1" ht="12.75"/>
    <row r="143" s="37" customFormat="1" ht="12.75"/>
    <row r="144" s="37" customFormat="1" ht="12.75"/>
    <row r="145" s="37" customFormat="1" ht="12.75"/>
    <row r="146" s="37" customFormat="1" ht="12.75"/>
    <row r="147" s="37" customFormat="1" ht="12.75"/>
    <row r="148" s="37" customFormat="1" ht="12.75"/>
    <row r="149" s="37" customFormat="1" ht="12.75"/>
    <row r="150" s="37" customFormat="1" ht="12.75"/>
    <row r="151" s="37" customFormat="1" ht="12.75"/>
    <row r="152" s="37" customFormat="1" ht="12.75"/>
    <row r="153" s="37" customFormat="1" ht="12.75"/>
    <row r="154" s="37" customFormat="1" ht="12.75"/>
    <row r="155" s="37" customFormat="1" ht="12.75"/>
    <row r="156" s="37" customFormat="1" ht="12.75"/>
    <row r="157" s="37" customFormat="1" ht="12.75"/>
  </sheetData>
  <sheetProtection password="90F3" sheet="1" objects="1" scenarios="1" selectLockedCells="1"/>
  <mergeCells count="85">
    <mergeCell ref="O17:R17"/>
    <mergeCell ref="S17:V17"/>
    <mergeCell ref="C22:J22"/>
    <mergeCell ref="K22:N22"/>
    <mergeCell ref="O22:R22"/>
    <mergeCell ref="S22:V22"/>
    <mergeCell ref="K18:N18"/>
    <mergeCell ref="O18:R18"/>
    <mergeCell ref="S18:V18"/>
    <mergeCell ref="B34:J34"/>
    <mergeCell ref="K34:N34"/>
    <mergeCell ref="O34:R34"/>
    <mergeCell ref="B33:J33"/>
    <mergeCell ref="K33:N33"/>
    <mergeCell ref="O33:R33"/>
    <mergeCell ref="B30:J30"/>
    <mergeCell ref="K30:N30"/>
    <mergeCell ref="O30:R30"/>
    <mergeCell ref="B32:J32"/>
    <mergeCell ref="K32:N32"/>
    <mergeCell ref="O32:R32"/>
    <mergeCell ref="B31:J31"/>
    <mergeCell ref="K31:N31"/>
    <mergeCell ref="O31:R31"/>
    <mergeCell ref="I26:V26"/>
    <mergeCell ref="B26:H26"/>
    <mergeCell ref="B27:V27"/>
    <mergeCell ref="B29:J29"/>
    <mergeCell ref="K29:N29"/>
    <mergeCell ref="O29:R29"/>
    <mergeCell ref="B28:R28"/>
    <mergeCell ref="O24:R24"/>
    <mergeCell ref="S24:V24"/>
    <mergeCell ref="C20:J20"/>
    <mergeCell ref="C21:J21"/>
    <mergeCell ref="C23:J23"/>
    <mergeCell ref="B24:J24"/>
    <mergeCell ref="K24:N24"/>
    <mergeCell ref="K21:N21"/>
    <mergeCell ref="O21:R21"/>
    <mergeCell ref="S21:V21"/>
    <mergeCell ref="K23:N23"/>
    <mergeCell ref="O23:R23"/>
    <mergeCell ref="S23:V23"/>
    <mergeCell ref="K20:N20"/>
    <mergeCell ref="O20:R20"/>
    <mergeCell ref="S20:V20"/>
    <mergeCell ref="K13:N13"/>
    <mergeCell ref="O13:R13"/>
    <mergeCell ref="S13:V13"/>
    <mergeCell ref="K19:N19"/>
    <mergeCell ref="O19:R19"/>
    <mergeCell ref="S19:V19"/>
    <mergeCell ref="K14:N14"/>
    <mergeCell ref="O14:R14"/>
    <mergeCell ref="S14:V14"/>
    <mergeCell ref="K15:N15"/>
    <mergeCell ref="O15:R15"/>
    <mergeCell ref="S15:V15"/>
    <mergeCell ref="K16:N16"/>
    <mergeCell ref="O16:R16"/>
    <mergeCell ref="S16:V16"/>
    <mergeCell ref="K17:N17"/>
    <mergeCell ref="K11:N11"/>
    <mergeCell ref="O11:R11"/>
    <mergeCell ref="S11:V11"/>
    <mergeCell ref="K12:N12"/>
    <mergeCell ref="O12:R12"/>
    <mergeCell ref="S12:V12"/>
    <mergeCell ref="K9:N9"/>
    <mergeCell ref="O9:R9"/>
    <mergeCell ref="S9:V9"/>
    <mergeCell ref="K10:N10"/>
    <mergeCell ref="O10:R10"/>
    <mergeCell ref="S10:V10"/>
    <mergeCell ref="S8:V8"/>
    <mergeCell ref="O8:R8"/>
    <mergeCell ref="K8:N8"/>
    <mergeCell ref="B8:J8"/>
    <mergeCell ref="A1:W1"/>
    <mergeCell ref="A2:W2"/>
    <mergeCell ref="A3:W3"/>
    <mergeCell ref="A4:W4"/>
    <mergeCell ref="A5:W5"/>
    <mergeCell ref="A6:W6"/>
  </mergeCells>
  <pageMargins left="0.78740157480314965" right="0.59055118110236227" top="0.78740157480314965" bottom="0.7874015748031496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E154"/>
  <sheetViews>
    <sheetView showGridLines="0" showRowColHeaders="0" workbookViewId="0">
      <selection activeCell="K9" sqref="K9:N9"/>
    </sheetView>
  </sheetViews>
  <sheetFormatPr baseColWidth="10" defaultRowHeight="15"/>
  <cols>
    <col min="1" max="31" width="3.7109375" style="9" customWidth="1"/>
    <col min="32" max="16384" width="11.42578125" style="9"/>
  </cols>
  <sheetData>
    <row r="1" spans="1:31" s="35" customFormat="1" ht="42" customHeight="1" thickTop="1" thickBot="1">
      <c r="A1" s="159" t="str">
        <f>+'Conc. Banc.'!A1</f>
        <v>RENDICIÓN DE CUENTAS
ACORDADA T. C. Nº 11.586/2.020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1"/>
    </row>
    <row r="2" spans="1:31" s="2" customFormat="1" ht="13.5" thickTop="1">
      <c r="A2" s="162" t="s">
        <v>4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4"/>
    </row>
    <row r="3" spans="1:31" s="2" customFormat="1" ht="42" customHeight="1" thickBot="1">
      <c r="A3" s="165">
        <f>+'Datos Grales.'!D3</f>
        <v>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7"/>
    </row>
    <row r="4" spans="1:31" s="34" customFormat="1" ht="24" customHeight="1" thickTop="1">
      <c r="A4" s="217" t="s">
        <v>92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6"/>
    </row>
    <row r="5" spans="1:31" s="34" customFormat="1" ht="16.5" customHeight="1">
      <c r="A5" s="171" t="str">
        <f>CONCATENATE('Datos Grales.'!D10," correspondiente al ",'Datos Grales.'!D5," Semestre del Año ",'Datos Grales.'!D6)</f>
        <v xml:space="preserve"> correspondiente al  Semestre del Año 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3"/>
    </row>
    <row r="6" spans="1:31" s="34" customFormat="1" ht="16.5" customHeight="1" thickBot="1">
      <c r="A6" s="174" t="str">
        <f>CONCATENATE("Iniciado el ",TEXT('Datos Grales.'!D7,"dd/mm/yyyy")," y finalizado el ",TEXT('Datos Grales.'!D8,"dd/mm/yyyy"))</f>
        <v>Iniciado el 00/01/1900 y finalizado el 00/01/1900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6"/>
    </row>
    <row r="7" spans="1:31" s="37" customFormat="1" ht="12.75" customHeight="1" thickTop="1" thickBot="1">
      <c r="A7" s="38"/>
      <c r="B7" s="39"/>
      <c r="C7" s="39"/>
      <c r="D7" s="39"/>
      <c r="E7" s="40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41"/>
    </row>
    <row r="8" spans="1:31" s="37" customFormat="1" ht="27" customHeight="1" thickBot="1">
      <c r="A8" s="42"/>
      <c r="B8" s="177" t="s">
        <v>162</v>
      </c>
      <c r="C8" s="178"/>
      <c r="D8" s="178"/>
      <c r="E8" s="178"/>
      <c r="F8" s="178"/>
      <c r="G8" s="178"/>
      <c r="H8" s="178"/>
      <c r="I8" s="178"/>
      <c r="J8" s="179"/>
      <c r="K8" s="252" t="s">
        <v>134</v>
      </c>
      <c r="L8" s="253"/>
      <c r="M8" s="253"/>
      <c r="N8" s="254"/>
      <c r="O8" s="252" t="s">
        <v>135</v>
      </c>
      <c r="P8" s="253"/>
      <c r="Q8" s="253"/>
      <c r="R8" s="254"/>
      <c r="S8" s="252" t="s">
        <v>136</v>
      </c>
      <c r="T8" s="253"/>
      <c r="U8" s="253"/>
      <c r="V8" s="254"/>
      <c r="W8" s="252" t="s">
        <v>93</v>
      </c>
      <c r="X8" s="253"/>
      <c r="Y8" s="253"/>
      <c r="Z8" s="254"/>
      <c r="AA8" s="252" t="s">
        <v>137</v>
      </c>
      <c r="AB8" s="253"/>
      <c r="AC8" s="253"/>
      <c r="AD8" s="254"/>
      <c r="AE8" s="43"/>
    </row>
    <row r="9" spans="1:31" s="37" customFormat="1" ht="12.75" customHeight="1">
      <c r="A9" s="42"/>
      <c r="B9" s="113" t="s">
        <v>64</v>
      </c>
      <c r="C9" s="61" t="s">
        <v>94</v>
      </c>
      <c r="D9" s="61"/>
      <c r="E9" s="61"/>
      <c r="F9" s="61"/>
      <c r="G9" s="61"/>
      <c r="H9" s="61"/>
      <c r="I9" s="61"/>
      <c r="J9" s="61"/>
      <c r="K9" s="208"/>
      <c r="L9" s="209"/>
      <c r="M9" s="209"/>
      <c r="N9" s="210"/>
      <c r="O9" s="208"/>
      <c r="P9" s="209"/>
      <c r="Q9" s="209"/>
      <c r="R9" s="210"/>
      <c r="S9" s="208"/>
      <c r="T9" s="209"/>
      <c r="U9" s="209"/>
      <c r="V9" s="210"/>
      <c r="W9" s="208"/>
      <c r="X9" s="209"/>
      <c r="Y9" s="209"/>
      <c r="Z9" s="210"/>
      <c r="AA9" s="257">
        <f t="shared" ref="AA9:AA20" si="0">+S9-W9</f>
        <v>0</v>
      </c>
      <c r="AB9" s="258"/>
      <c r="AC9" s="258"/>
      <c r="AD9" s="259"/>
      <c r="AE9" s="43"/>
    </row>
    <row r="10" spans="1:31" s="37" customFormat="1" ht="12.75" customHeight="1">
      <c r="A10" s="42"/>
      <c r="B10" s="113" t="s">
        <v>66</v>
      </c>
      <c r="C10" s="61" t="s">
        <v>95</v>
      </c>
      <c r="D10" s="61"/>
      <c r="E10" s="61"/>
      <c r="F10" s="61"/>
      <c r="G10" s="61"/>
      <c r="H10" s="61"/>
      <c r="I10" s="61"/>
      <c r="J10" s="61"/>
      <c r="K10" s="208"/>
      <c r="L10" s="209"/>
      <c r="M10" s="209"/>
      <c r="N10" s="210"/>
      <c r="O10" s="208"/>
      <c r="P10" s="209"/>
      <c r="Q10" s="209"/>
      <c r="R10" s="210"/>
      <c r="S10" s="208"/>
      <c r="T10" s="209"/>
      <c r="U10" s="209"/>
      <c r="V10" s="210"/>
      <c r="W10" s="208"/>
      <c r="X10" s="209"/>
      <c r="Y10" s="209"/>
      <c r="Z10" s="210"/>
      <c r="AA10" s="257">
        <f t="shared" si="0"/>
        <v>0</v>
      </c>
      <c r="AB10" s="258"/>
      <c r="AC10" s="258"/>
      <c r="AD10" s="259"/>
      <c r="AE10" s="43"/>
    </row>
    <row r="11" spans="1:31" s="37" customFormat="1" ht="12.75" customHeight="1">
      <c r="A11" s="42"/>
      <c r="B11" s="113" t="s">
        <v>67</v>
      </c>
      <c r="C11" s="61" t="s">
        <v>96</v>
      </c>
      <c r="D11" s="61"/>
      <c r="E11" s="61"/>
      <c r="F11" s="61"/>
      <c r="G11" s="61"/>
      <c r="H11" s="61"/>
      <c r="I11" s="61"/>
      <c r="J11" s="61"/>
      <c r="K11" s="208"/>
      <c r="L11" s="209"/>
      <c r="M11" s="209"/>
      <c r="N11" s="210"/>
      <c r="O11" s="208"/>
      <c r="P11" s="209"/>
      <c r="Q11" s="209"/>
      <c r="R11" s="210"/>
      <c r="S11" s="208"/>
      <c r="T11" s="209"/>
      <c r="U11" s="209"/>
      <c r="V11" s="210"/>
      <c r="W11" s="208"/>
      <c r="X11" s="209"/>
      <c r="Y11" s="209"/>
      <c r="Z11" s="210"/>
      <c r="AA11" s="257">
        <f t="shared" si="0"/>
        <v>0</v>
      </c>
      <c r="AB11" s="258"/>
      <c r="AC11" s="258"/>
      <c r="AD11" s="259"/>
      <c r="AE11" s="43"/>
    </row>
    <row r="12" spans="1:31" s="37" customFormat="1" ht="12.75" customHeight="1">
      <c r="A12" s="42"/>
      <c r="B12" s="113" t="s">
        <v>68</v>
      </c>
      <c r="C12" s="61" t="s">
        <v>142</v>
      </c>
      <c r="D12" s="61"/>
      <c r="E12" s="61"/>
      <c r="F12" s="61"/>
      <c r="G12" s="61"/>
      <c r="H12" s="61"/>
      <c r="I12" s="61"/>
      <c r="J12" s="61"/>
      <c r="K12" s="208"/>
      <c r="L12" s="209"/>
      <c r="M12" s="209"/>
      <c r="N12" s="210"/>
      <c r="O12" s="208"/>
      <c r="P12" s="209"/>
      <c r="Q12" s="209"/>
      <c r="R12" s="210"/>
      <c r="S12" s="208"/>
      <c r="T12" s="209"/>
      <c r="U12" s="209"/>
      <c r="V12" s="210"/>
      <c r="W12" s="208"/>
      <c r="X12" s="209"/>
      <c r="Y12" s="209"/>
      <c r="Z12" s="210"/>
      <c r="AA12" s="257">
        <f t="shared" si="0"/>
        <v>0</v>
      </c>
      <c r="AB12" s="258"/>
      <c r="AC12" s="258"/>
      <c r="AD12" s="259"/>
      <c r="AE12" s="43"/>
    </row>
    <row r="13" spans="1:31" s="37" customFormat="1" ht="12.75" customHeight="1">
      <c r="A13" s="42"/>
      <c r="B13" s="113" t="s">
        <v>69</v>
      </c>
      <c r="C13" s="61" t="s">
        <v>97</v>
      </c>
      <c r="D13" s="61"/>
      <c r="E13" s="61"/>
      <c r="F13" s="61"/>
      <c r="G13" s="61"/>
      <c r="H13" s="61"/>
      <c r="I13" s="61"/>
      <c r="J13" s="61"/>
      <c r="K13" s="208"/>
      <c r="L13" s="209"/>
      <c r="M13" s="209"/>
      <c r="N13" s="210"/>
      <c r="O13" s="208"/>
      <c r="P13" s="209"/>
      <c r="Q13" s="209"/>
      <c r="R13" s="210"/>
      <c r="S13" s="208"/>
      <c r="T13" s="209"/>
      <c r="U13" s="209"/>
      <c r="V13" s="210"/>
      <c r="W13" s="208"/>
      <c r="X13" s="209"/>
      <c r="Y13" s="209"/>
      <c r="Z13" s="210"/>
      <c r="AA13" s="257">
        <f t="shared" si="0"/>
        <v>0</v>
      </c>
      <c r="AB13" s="258"/>
      <c r="AC13" s="258"/>
      <c r="AD13" s="259"/>
      <c r="AE13" s="43"/>
    </row>
    <row r="14" spans="1:31" s="37" customFormat="1" ht="12.75" customHeight="1">
      <c r="A14" s="42"/>
      <c r="B14" s="113" t="s">
        <v>73</v>
      </c>
      <c r="C14" s="61" t="s">
        <v>143</v>
      </c>
      <c r="D14" s="61"/>
      <c r="E14" s="61"/>
      <c r="F14" s="61"/>
      <c r="G14" s="61"/>
      <c r="H14" s="61"/>
      <c r="I14" s="61"/>
      <c r="J14" s="61"/>
      <c r="K14" s="208"/>
      <c r="L14" s="209"/>
      <c r="M14" s="209"/>
      <c r="N14" s="210"/>
      <c r="O14" s="208"/>
      <c r="P14" s="209"/>
      <c r="Q14" s="209"/>
      <c r="R14" s="210"/>
      <c r="S14" s="208"/>
      <c r="T14" s="209"/>
      <c r="U14" s="209"/>
      <c r="V14" s="210"/>
      <c r="W14" s="208"/>
      <c r="X14" s="209"/>
      <c r="Y14" s="209"/>
      <c r="Z14" s="210"/>
      <c r="AA14" s="257">
        <f t="shared" si="0"/>
        <v>0</v>
      </c>
      <c r="AB14" s="258"/>
      <c r="AC14" s="258"/>
      <c r="AD14" s="259"/>
      <c r="AE14" s="43"/>
    </row>
    <row r="15" spans="1:31" s="37" customFormat="1" ht="12.75" customHeight="1">
      <c r="A15" s="42"/>
      <c r="B15" s="113" t="s">
        <v>74</v>
      </c>
      <c r="C15" s="61" t="s">
        <v>144</v>
      </c>
      <c r="D15" s="61"/>
      <c r="E15" s="61"/>
      <c r="F15" s="61"/>
      <c r="G15" s="61"/>
      <c r="H15" s="61"/>
      <c r="I15" s="61"/>
      <c r="J15" s="61"/>
      <c r="K15" s="208"/>
      <c r="L15" s="209"/>
      <c r="M15" s="209"/>
      <c r="N15" s="210"/>
      <c r="O15" s="208"/>
      <c r="P15" s="209"/>
      <c r="Q15" s="209"/>
      <c r="R15" s="210"/>
      <c r="S15" s="208"/>
      <c r="T15" s="209"/>
      <c r="U15" s="209"/>
      <c r="V15" s="210"/>
      <c r="W15" s="208"/>
      <c r="X15" s="209"/>
      <c r="Y15" s="209"/>
      <c r="Z15" s="210"/>
      <c r="AA15" s="257">
        <f t="shared" si="0"/>
        <v>0</v>
      </c>
      <c r="AB15" s="258"/>
      <c r="AC15" s="258"/>
      <c r="AD15" s="259"/>
      <c r="AE15" s="43"/>
    </row>
    <row r="16" spans="1:31" s="37" customFormat="1" ht="12.75" customHeight="1">
      <c r="A16" s="42"/>
      <c r="B16" s="113" t="s">
        <v>75</v>
      </c>
      <c r="C16" s="61" t="s">
        <v>145</v>
      </c>
      <c r="D16" s="61"/>
      <c r="E16" s="61"/>
      <c r="F16" s="61"/>
      <c r="G16" s="61"/>
      <c r="H16" s="61"/>
      <c r="I16" s="61"/>
      <c r="J16" s="61"/>
      <c r="K16" s="208"/>
      <c r="L16" s="209"/>
      <c r="M16" s="209"/>
      <c r="N16" s="210"/>
      <c r="O16" s="208"/>
      <c r="P16" s="209"/>
      <c r="Q16" s="209"/>
      <c r="R16" s="210"/>
      <c r="S16" s="208"/>
      <c r="T16" s="209"/>
      <c r="U16" s="209"/>
      <c r="V16" s="210"/>
      <c r="W16" s="208"/>
      <c r="X16" s="209"/>
      <c r="Y16" s="209"/>
      <c r="Z16" s="210"/>
      <c r="AA16" s="257">
        <f t="shared" si="0"/>
        <v>0</v>
      </c>
      <c r="AB16" s="258"/>
      <c r="AC16" s="258"/>
      <c r="AD16" s="259"/>
      <c r="AE16" s="43"/>
    </row>
    <row r="17" spans="1:31" s="37" customFormat="1" ht="12.75" customHeight="1">
      <c r="A17" s="42"/>
      <c r="B17" s="113" t="s">
        <v>76</v>
      </c>
      <c r="C17" s="200" t="s">
        <v>89</v>
      </c>
      <c r="D17" s="200"/>
      <c r="E17" s="200"/>
      <c r="F17" s="200"/>
      <c r="G17" s="200"/>
      <c r="H17" s="200"/>
      <c r="I17" s="200"/>
      <c r="J17" s="201"/>
      <c r="K17" s="208"/>
      <c r="L17" s="209"/>
      <c r="M17" s="209"/>
      <c r="N17" s="210"/>
      <c r="O17" s="208"/>
      <c r="P17" s="209"/>
      <c r="Q17" s="209"/>
      <c r="R17" s="210"/>
      <c r="S17" s="208"/>
      <c r="T17" s="209"/>
      <c r="U17" s="209"/>
      <c r="V17" s="210"/>
      <c r="W17" s="208"/>
      <c r="X17" s="209"/>
      <c r="Y17" s="209"/>
      <c r="Z17" s="210"/>
      <c r="AA17" s="257">
        <f t="shared" si="0"/>
        <v>0</v>
      </c>
      <c r="AB17" s="258"/>
      <c r="AC17" s="258"/>
      <c r="AD17" s="259"/>
      <c r="AE17" s="43"/>
    </row>
    <row r="18" spans="1:31" s="37" customFormat="1" ht="12.75" customHeight="1">
      <c r="A18" s="42"/>
      <c r="B18" s="113" t="s">
        <v>77</v>
      </c>
      <c r="C18" s="200" t="s">
        <v>89</v>
      </c>
      <c r="D18" s="200"/>
      <c r="E18" s="200"/>
      <c r="F18" s="200"/>
      <c r="G18" s="200"/>
      <c r="H18" s="200"/>
      <c r="I18" s="200"/>
      <c r="J18" s="201"/>
      <c r="K18" s="208"/>
      <c r="L18" s="209"/>
      <c r="M18" s="209"/>
      <c r="N18" s="210"/>
      <c r="O18" s="208"/>
      <c r="P18" s="209"/>
      <c r="Q18" s="209"/>
      <c r="R18" s="210"/>
      <c r="S18" s="208"/>
      <c r="T18" s="209"/>
      <c r="U18" s="209"/>
      <c r="V18" s="210"/>
      <c r="W18" s="208"/>
      <c r="X18" s="209"/>
      <c r="Y18" s="209"/>
      <c r="Z18" s="210"/>
      <c r="AA18" s="257">
        <f t="shared" si="0"/>
        <v>0</v>
      </c>
      <c r="AB18" s="258"/>
      <c r="AC18" s="258"/>
      <c r="AD18" s="259"/>
      <c r="AE18" s="43"/>
    </row>
    <row r="19" spans="1:31" s="37" customFormat="1" ht="12.75" customHeight="1">
      <c r="A19" s="42"/>
      <c r="B19" s="113" t="s">
        <v>78</v>
      </c>
      <c r="C19" s="200" t="s">
        <v>89</v>
      </c>
      <c r="D19" s="200"/>
      <c r="E19" s="200"/>
      <c r="F19" s="200"/>
      <c r="G19" s="200"/>
      <c r="H19" s="200"/>
      <c r="I19" s="200"/>
      <c r="J19" s="201"/>
      <c r="K19" s="208"/>
      <c r="L19" s="209"/>
      <c r="M19" s="209"/>
      <c r="N19" s="210"/>
      <c r="O19" s="208"/>
      <c r="P19" s="209"/>
      <c r="Q19" s="209"/>
      <c r="R19" s="210"/>
      <c r="S19" s="208"/>
      <c r="T19" s="209"/>
      <c r="U19" s="209"/>
      <c r="V19" s="210"/>
      <c r="W19" s="208"/>
      <c r="X19" s="209"/>
      <c r="Y19" s="209"/>
      <c r="Z19" s="210"/>
      <c r="AA19" s="257">
        <f t="shared" si="0"/>
        <v>0</v>
      </c>
      <c r="AB19" s="258"/>
      <c r="AC19" s="258"/>
      <c r="AD19" s="259"/>
      <c r="AE19" s="43"/>
    </row>
    <row r="20" spans="1:31" s="37" customFormat="1" ht="12.75" customHeight="1" thickBot="1">
      <c r="A20" s="42"/>
      <c r="B20" s="113" t="s">
        <v>79</v>
      </c>
      <c r="C20" s="200" t="s">
        <v>89</v>
      </c>
      <c r="D20" s="200"/>
      <c r="E20" s="200"/>
      <c r="F20" s="200"/>
      <c r="G20" s="200"/>
      <c r="H20" s="200"/>
      <c r="I20" s="200"/>
      <c r="J20" s="201"/>
      <c r="K20" s="208"/>
      <c r="L20" s="209"/>
      <c r="M20" s="209"/>
      <c r="N20" s="210"/>
      <c r="O20" s="208"/>
      <c r="P20" s="209"/>
      <c r="Q20" s="209"/>
      <c r="R20" s="210"/>
      <c r="S20" s="208"/>
      <c r="T20" s="209"/>
      <c r="U20" s="209"/>
      <c r="V20" s="210"/>
      <c r="W20" s="208"/>
      <c r="X20" s="209"/>
      <c r="Y20" s="209"/>
      <c r="Z20" s="210"/>
      <c r="AA20" s="257">
        <f t="shared" si="0"/>
        <v>0</v>
      </c>
      <c r="AB20" s="258"/>
      <c r="AC20" s="258"/>
      <c r="AD20" s="259"/>
      <c r="AE20" s="43"/>
    </row>
    <row r="21" spans="1:31" s="37" customFormat="1" ht="12.75" customHeight="1" thickBot="1">
      <c r="A21" s="42"/>
      <c r="B21" s="177" t="s">
        <v>90</v>
      </c>
      <c r="C21" s="178"/>
      <c r="D21" s="178"/>
      <c r="E21" s="178"/>
      <c r="F21" s="178"/>
      <c r="G21" s="178"/>
      <c r="H21" s="178"/>
      <c r="I21" s="178"/>
      <c r="J21" s="179"/>
      <c r="K21" s="260">
        <f>SUM(K9:K20)</f>
        <v>0</v>
      </c>
      <c r="L21" s="261"/>
      <c r="M21" s="261"/>
      <c r="N21" s="262"/>
      <c r="O21" s="260">
        <f>SUM(O9:O20)</f>
        <v>0</v>
      </c>
      <c r="P21" s="261"/>
      <c r="Q21" s="261"/>
      <c r="R21" s="262"/>
      <c r="S21" s="260">
        <f>SUM(S9:S20)</f>
        <v>0</v>
      </c>
      <c r="T21" s="261"/>
      <c r="U21" s="261"/>
      <c r="V21" s="262"/>
      <c r="W21" s="260">
        <f>SUM(W9:W20)</f>
        <v>0</v>
      </c>
      <c r="X21" s="261"/>
      <c r="Y21" s="261"/>
      <c r="Z21" s="262"/>
      <c r="AA21" s="260">
        <f>SUM(AA9:AA20)</f>
        <v>0</v>
      </c>
      <c r="AB21" s="261"/>
      <c r="AC21" s="261"/>
      <c r="AD21" s="262"/>
      <c r="AE21" s="43"/>
    </row>
    <row r="22" spans="1:31" s="37" customFormat="1" ht="12.75" customHeight="1" thickBot="1">
      <c r="A22" s="42"/>
      <c r="B22" s="95"/>
      <c r="C22" s="95"/>
      <c r="D22" s="95"/>
      <c r="E22" s="95"/>
      <c r="F22" s="95"/>
      <c r="G22" s="95"/>
      <c r="H22" s="95"/>
      <c r="I22" s="95"/>
      <c r="J22" s="95"/>
      <c r="K22" s="100"/>
      <c r="L22" s="58"/>
      <c r="M22" s="58"/>
      <c r="N22" s="58"/>
      <c r="O22" s="100"/>
      <c r="P22" s="58"/>
      <c r="Q22" s="58"/>
      <c r="R22" s="58"/>
      <c r="S22" s="100"/>
      <c r="T22" s="58"/>
      <c r="U22" s="58"/>
      <c r="V22" s="58"/>
      <c r="W22" s="100"/>
      <c r="X22" s="58"/>
      <c r="Y22" s="58"/>
      <c r="Z22" s="58"/>
      <c r="AA22" s="100"/>
      <c r="AB22" s="58"/>
      <c r="AC22" s="58"/>
      <c r="AD22" s="58"/>
      <c r="AE22" s="43"/>
    </row>
    <row r="23" spans="1:31" s="37" customFormat="1" ht="12.75" customHeight="1" thickBot="1">
      <c r="A23" s="42"/>
      <c r="B23" s="266" t="s">
        <v>126</v>
      </c>
      <c r="C23" s="266"/>
      <c r="D23" s="266"/>
      <c r="E23" s="266"/>
      <c r="F23" s="266"/>
      <c r="G23" s="266"/>
      <c r="H23" s="267"/>
      <c r="I23" s="263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5"/>
      <c r="W23" s="100"/>
      <c r="X23" s="58"/>
      <c r="Y23" s="58"/>
      <c r="Z23" s="58"/>
      <c r="AA23" s="100"/>
      <c r="AB23" s="58"/>
      <c r="AC23" s="58"/>
      <c r="AD23" s="58"/>
      <c r="AE23" s="43"/>
    </row>
    <row r="24" spans="1:31" s="37" customFormat="1" ht="12.75" customHeight="1" thickBot="1">
      <c r="A24" s="42"/>
      <c r="B24" s="268" t="s">
        <v>138</v>
      </c>
      <c r="C24" s="268"/>
      <c r="D24" s="268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100"/>
      <c r="X24" s="58"/>
      <c r="Y24" s="58"/>
      <c r="Z24" s="58"/>
      <c r="AA24" s="100"/>
      <c r="AB24" s="58"/>
      <c r="AC24" s="58"/>
      <c r="AD24" s="58"/>
      <c r="AE24" s="43"/>
    </row>
    <row r="25" spans="1:31" s="37" customFormat="1" ht="12.75" customHeight="1" thickBot="1">
      <c r="A25" s="42"/>
      <c r="B25" s="273" t="s">
        <v>139</v>
      </c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N25" s="274"/>
      <c r="O25" s="274"/>
      <c r="P25" s="274"/>
      <c r="Q25" s="274"/>
      <c r="R25" s="275"/>
      <c r="S25" s="140"/>
      <c r="T25" s="140"/>
      <c r="U25" s="140"/>
      <c r="V25" s="140"/>
      <c r="W25" s="100"/>
      <c r="X25" s="58"/>
      <c r="Y25" s="58"/>
      <c r="Z25" s="58"/>
      <c r="AA25" s="100"/>
      <c r="AB25" s="58"/>
      <c r="AC25" s="58"/>
      <c r="AD25" s="58"/>
      <c r="AE25" s="43"/>
    </row>
    <row r="26" spans="1:31" s="37" customFormat="1" ht="12.75" customHeight="1" thickBot="1">
      <c r="A26" s="42"/>
      <c r="B26" s="269" t="s">
        <v>130</v>
      </c>
      <c r="C26" s="270"/>
      <c r="D26" s="270"/>
      <c r="E26" s="270"/>
      <c r="F26" s="270"/>
      <c r="G26" s="270"/>
      <c r="H26" s="270"/>
      <c r="I26" s="270"/>
      <c r="J26" s="271"/>
      <c r="K26" s="272" t="s">
        <v>131</v>
      </c>
      <c r="L26" s="270"/>
      <c r="M26" s="270"/>
      <c r="N26" s="271"/>
      <c r="O26" s="272" t="s">
        <v>132</v>
      </c>
      <c r="P26" s="270"/>
      <c r="Q26" s="270"/>
      <c r="R26" s="271"/>
      <c r="S26" s="137"/>
      <c r="T26" s="137"/>
      <c r="U26" s="137"/>
      <c r="V26" s="137"/>
      <c r="W26" s="100"/>
      <c r="X26" s="58"/>
      <c r="Y26" s="58"/>
      <c r="Z26" s="58"/>
      <c r="AA26" s="100"/>
      <c r="AB26" s="58"/>
      <c r="AC26" s="58"/>
      <c r="AD26" s="58"/>
      <c r="AE26" s="43"/>
    </row>
    <row r="27" spans="1:31" s="37" customFormat="1" ht="12.75" customHeight="1" thickBot="1">
      <c r="A27" s="42"/>
      <c r="B27" s="276"/>
      <c r="C27" s="277"/>
      <c r="D27" s="277"/>
      <c r="E27" s="277"/>
      <c r="F27" s="277"/>
      <c r="G27" s="277"/>
      <c r="H27" s="277"/>
      <c r="I27" s="277"/>
      <c r="J27" s="278"/>
      <c r="K27" s="279"/>
      <c r="L27" s="280"/>
      <c r="M27" s="280"/>
      <c r="N27" s="281"/>
      <c r="O27" s="282"/>
      <c r="P27" s="283"/>
      <c r="Q27" s="283"/>
      <c r="R27" s="284"/>
      <c r="S27" s="137"/>
      <c r="T27" s="137"/>
      <c r="U27" s="137"/>
      <c r="V27" s="137"/>
      <c r="W27" s="100"/>
      <c r="X27" s="58"/>
      <c r="Y27" s="58"/>
      <c r="Z27" s="58"/>
      <c r="AA27" s="100"/>
      <c r="AB27" s="58"/>
      <c r="AC27" s="58"/>
      <c r="AD27" s="58"/>
      <c r="AE27" s="43"/>
    </row>
    <row r="28" spans="1:31" s="37" customFormat="1" ht="12.75" customHeight="1" thickBot="1">
      <c r="A28" s="42"/>
      <c r="B28" s="276"/>
      <c r="C28" s="277"/>
      <c r="D28" s="277"/>
      <c r="E28" s="277"/>
      <c r="F28" s="277"/>
      <c r="G28" s="277"/>
      <c r="H28" s="277"/>
      <c r="I28" s="277"/>
      <c r="J28" s="278"/>
      <c r="K28" s="279"/>
      <c r="L28" s="280"/>
      <c r="M28" s="280"/>
      <c r="N28" s="281"/>
      <c r="O28" s="282"/>
      <c r="P28" s="283"/>
      <c r="Q28" s="283"/>
      <c r="R28" s="284"/>
      <c r="S28" s="137"/>
      <c r="T28" s="137"/>
      <c r="U28" s="137"/>
      <c r="V28" s="137"/>
      <c r="W28" s="100"/>
      <c r="X28" s="58"/>
      <c r="Y28" s="58"/>
      <c r="Z28" s="58"/>
      <c r="AA28" s="100"/>
      <c r="AB28" s="58"/>
      <c r="AC28" s="58"/>
      <c r="AD28" s="58"/>
      <c r="AE28" s="43"/>
    </row>
    <row r="29" spans="1:31" s="37" customFormat="1" ht="12.75" customHeight="1" thickBot="1">
      <c r="A29" s="42"/>
      <c r="B29" s="276"/>
      <c r="C29" s="277"/>
      <c r="D29" s="277"/>
      <c r="E29" s="277"/>
      <c r="F29" s="277"/>
      <c r="G29" s="277"/>
      <c r="H29" s="277"/>
      <c r="I29" s="277"/>
      <c r="J29" s="278"/>
      <c r="K29" s="279"/>
      <c r="L29" s="280"/>
      <c r="M29" s="280"/>
      <c r="N29" s="281"/>
      <c r="O29" s="282"/>
      <c r="P29" s="283"/>
      <c r="Q29" s="283"/>
      <c r="R29" s="284"/>
      <c r="S29" s="137"/>
      <c r="T29" s="137"/>
      <c r="U29" s="137"/>
      <c r="V29" s="137"/>
      <c r="W29" s="100"/>
      <c r="X29" s="58"/>
      <c r="Y29" s="58"/>
      <c r="Z29" s="58"/>
      <c r="AA29" s="100"/>
      <c r="AB29" s="58"/>
      <c r="AC29" s="58"/>
      <c r="AD29" s="58"/>
      <c r="AE29" s="43"/>
    </row>
    <row r="30" spans="1:31" s="37" customFormat="1" ht="12.75" customHeight="1" thickBot="1">
      <c r="A30" s="42"/>
      <c r="B30" s="276"/>
      <c r="C30" s="277"/>
      <c r="D30" s="277"/>
      <c r="E30" s="277"/>
      <c r="F30" s="277"/>
      <c r="G30" s="277"/>
      <c r="H30" s="277"/>
      <c r="I30" s="277"/>
      <c r="J30" s="278"/>
      <c r="K30" s="279"/>
      <c r="L30" s="280"/>
      <c r="M30" s="280"/>
      <c r="N30" s="281"/>
      <c r="O30" s="282"/>
      <c r="P30" s="283"/>
      <c r="Q30" s="283"/>
      <c r="R30" s="284"/>
      <c r="S30" s="137"/>
      <c r="T30" s="137"/>
      <c r="U30" s="137"/>
      <c r="V30" s="137"/>
      <c r="W30" s="100"/>
      <c r="X30" s="58"/>
      <c r="Y30" s="58"/>
      <c r="Z30" s="58"/>
      <c r="AA30" s="100"/>
      <c r="AB30" s="58"/>
      <c r="AC30" s="58"/>
      <c r="AD30" s="58"/>
      <c r="AE30" s="43"/>
    </row>
    <row r="31" spans="1:31" s="37" customFormat="1" ht="12.75" customHeight="1" thickBot="1">
      <c r="A31" s="42"/>
      <c r="B31" s="276"/>
      <c r="C31" s="277"/>
      <c r="D31" s="277"/>
      <c r="E31" s="277"/>
      <c r="F31" s="277"/>
      <c r="G31" s="277"/>
      <c r="H31" s="277"/>
      <c r="I31" s="277"/>
      <c r="J31" s="278"/>
      <c r="K31" s="279"/>
      <c r="L31" s="280"/>
      <c r="M31" s="280"/>
      <c r="N31" s="281"/>
      <c r="O31" s="282"/>
      <c r="P31" s="283"/>
      <c r="Q31" s="283"/>
      <c r="R31" s="284"/>
      <c r="S31" s="137"/>
      <c r="T31" s="137"/>
      <c r="U31" s="137"/>
      <c r="V31" s="137"/>
      <c r="W31" s="100"/>
      <c r="X31" s="58"/>
      <c r="Y31" s="58"/>
      <c r="Z31" s="58"/>
      <c r="AA31" s="100"/>
      <c r="AB31" s="58"/>
      <c r="AC31" s="58"/>
      <c r="AD31" s="58"/>
      <c r="AE31" s="43"/>
    </row>
    <row r="32" spans="1:31" s="37" customFormat="1" ht="12.75" customHeight="1">
      <c r="A32" s="42"/>
      <c r="B32" s="61" t="s">
        <v>146</v>
      </c>
      <c r="C32" s="95"/>
      <c r="D32" s="95"/>
      <c r="E32" s="95"/>
      <c r="F32" s="95"/>
      <c r="G32" s="95"/>
      <c r="H32" s="95"/>
      <c r="I32" s="95"/>
      <c r="J32" s="95"/>
      <c r="K32" s="100"/>
      <c r="L32" s="58"/>
      <c r="M32" s="58"/>
      <c r="N32" s="58"/>
      <c r="O32" s="100"/>
      <c r="P32" s="58"/>
      <c r="Q32" s="58"/>
      <c r="R32" s="58"/>
      <c r="S32" s="100"/>
      <c r="T32" s="58"/>
      <c r="U32" s="58"/>
      <c r="V32" s="58"/>
      <c r="W32" s="100"/>
      <c r="X32" s="58"/>
      <c r="Y32" s="58"/>
      <c r="Z32" s="58"/>
      <c r="AA32" s="100"/>
      <c r="AB32" s="58"/>
      <c r="AC32" s="58"/>
      <c r="AD32" s="58"/>
      <c r="AE32" s="43"/>
    </row>
    <row r="33" spans="1:31" s="37" customFormat="1" ht="12.75" customHeight="1" thickBot="1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7"/>
    </row>
    <row r="34" spans="1:31" s="37" customFormat="1" ht="13.5" thickTop="1"/>
    <row r="35" spans="1:31" s="37" customFormat="1" ht="12.75"/>
    <row r="36" spans="1:31" s="37" customFormat="1" ht="12.75"/>
    <row r="37" spans="1:31" s="37" customFormat="1" ht="12.75"/>
    <row r="38" spans="1:31" s="37" customFormat="1" ht="12.75"/>
    <row r="39" spans="1:31" s="37" customFormat="1" ht="12.75"/>
    <row r="40" spans="1:31" s="37" customFormat="1" ht="12.75"/>
    <row r="41" spans="1:31" s="37" customFormat="1" ht="12.75"/>
    <row r="42" spans="1:31" s="37" customFormat="1" ht="12.75"/>
    <row r="43" spans="1:31" s="37" customFormat="1" ht="12.75"/>
    <row r="44" spans="1:31" s="37" customFormat="1" ht="12.75"/>
    <row r="45" spans="1:31" s="37" customFormat="1" ht="12.75"/>
    <row r="46" spans="1:31" s="37" customFormat="1" ht="12.75"/>
    <row r="47" spans="1:31" s="37" customFormat="1" ht="12.75"/>
    <row r="48" spans="1:31" s="37" customFormat="1" ht="12.75"/>
    <row r="49" s="37" customFormat="1" ht="12.75"/>
    <row r="50" s="37" customFormat="1" ht="12.75"/>
    <row r="51" s="37" customFormat="1" ht="12.75"/>
    <row r="52" s="37" customFormat="1" ht="12.75"/>
    <row r="53" s="37" customFormat="1" ht="12.75"/>
    <row r="54" s="37" customFormat="1" ht="12.75"/>
    <row r="55" s="37" customFormat="1" ht="12.75"/>
    <row r="56" s="37" customFormat="1" ht="12.75"/>
    <row r="57" s="37" customFormat="1" ht="12.75"/>
    <row r="58" s="37" customFormat="1" ht="12.75"/>
    <row r="59" s="37" customFormat="1" ht="12.75"/>
    <row r="60" s="37" customFormat="1" ht="12.75"/>
    <row r="61" s="37" customFormat="1" ht="12.75"/>
    <row r="62" s="37" customFormat="1" ht="12.75"/>
    <row r="63" s="37" customFormat="1" ht="12.75"/>
    <row r="64" s="37" customFormat="1" ht="12.75"/>
    <row r="65" s="37" customFormat="1" ht="12.75"/>
    <row r="66" s="37" customFormat="1" ht="12.75"/>
    <row r="67" s="37" customFormat="1" ht="12.75"/>
    <row r="68" s="37" customFormat="1" ht="12.75"/>
    <row r="69" s="37" customFormat="1" ht="12.75"/>
    <row r="70" s="37" customFormat="1" ht="12.75"/>
    <row r="71" s="37" customFormat="1" ht="12.75"/>
    <row r="72" s="37" customFormat="1" ht="12.75"/>
    <row r="73" s="37" customFormat="1" ht="12.75"/>
    <row r="74" s="37" customFormat="1" ht="12.75"/>
    <row r="75" s="37" customFormat="1" ht="12.75"/>
    <row r="76" s="37" customFormat="1" ht="12.75"/>
    <row r="77" s="37" customFormat="1" ht="12.75"/>
    <row r="78" s="37" customFormat="1" ht="12.75"/>
    <row r="79" s="37" customFormat="1" ht="12.75"/>
    <row r="80" s="37" customFormat="1" ht="12.75"/>
    <row r="81" s="37" customFormat="1" ht="12.75"/>
    <row r="82" s="37" customFormat="1" ht="12.75"/>
    <row r="83" s="37" customFormat="1" ht="12.75"/>
    <row r="84" s="37" customFormat="1" ht="12.75"/>
    <row r="85" s="37" customFormat="1" ht="12.75"/>
    <row r="86" s="37" customFormat="1" ht="12.75"/>
    <row r="87" s="37" customFormat="1" ht="12.75"/>
    <row r="88" s="37" customFormat="1" ht="12.75"/>
    <row r="89" s="37" customFormat="1" ht="12.75"/>
    <row r="90" s="37" customFormat="1" ht="12.75"/>
    <row r="91" s="37" customFormat="1" ht="12.75"/>
    <row r="92" s="37" customFormat="1" ht="12.75"/>
    <row r="93" s="37" customFormat="1" ht="12.75"/>
    <row r="94" s="37" customFormat="1" ht="12.75"/>
    <row r="95" s="37" customFormat="1" ht="12.75"/>
    <row r="96" s="37" customFormat="1" ht="12.75"/>
    <row r="97" s="37" customFormat="1" ht="12.75"/>
    <row r="98" s="37" customFormat="1" ht="12.75"/>
    <row r="99" s="37" customFormat="1" ht="12.75"/>
    <row r="100" s="37" customFormat="1" ht="12.75"/>
    <row r="101" s="37" customFormat="1" ht="12.75"/>
    <row r="102" s="37" customFormat="1" ht="12.75"/>
    <row r="103" s="37" customFormat="1" ht="12.75"/>
    <row r="104" s="37" customFormat="1" ht="12.75"/>
    <row r="105" s="37" customFormat="1" ht="12.75"/>
    <row r="106" s="37" customFormat="1" ht="12.75"/>
    <row r="107" s="37" customFormat="1" ht="12.75"/>
    <row r="108" s="37" customFormat="1" ht="12.75"/>
    <row r="109" s="37" customFormat="1" ht="12.75"/>
    <row r="110" s="37" customFormat="1" ht="12.75"/>
    <row r="111" s="37" customFormat="1" ht="12.75"/>
    <row r="112" s="37" customFormat="1" ht="12.75"/>
    <row r="113" s="37" customFormat="1" ht="12.75"/>
    <row r="114" s="37" customFormat="1" ht="12.75"/>
    <row r="115" s="37" customFormat="1" ht="12.75"/>
    <row r="116" s="37" customFormat="1" ht="12.75"/>
    <row r="117" s="37" customFormat="1" ht="12.75"/>
    <row r="118" s="37" customFormat="1" ht="12.75"/>
    <row r="119" s="37" customFormat="1" ht="12.75"/>
    <row r="120" s="37" customFormat="1" ht="12.75"/>
    <row r="121" s="37" customFormat="1" ht="12.75"/>
    <row r="122" s="37" customFormat="1" ht="12.75"/>
    <row r="123" s="37" customFormat="1" ht="12.75"/>
    <row r="124" s="37" customFormat="1" ht="12.75"/>
    <row r="125" s="37" customFormat="1" ht="12.75"/>
    <row r="126" s="37" customFormat="1" ht="12.75"/>
    <row r="127" s="37" customFormat="1" ht="12.75"/>
    <row r="128" s="37" customFormat="1" ht="12.75"/>
    <row r="129" s="37" customFormat="1" ht="12.75"/>
    <row r="130" s="37" customFormat="1" ht="12.75"/>
    <row r="131" s="37" customFormat="1" ht="12.75"/>
    <row r="132" s="37" customFormat="1" ht="12.75"/>
    <row r="133" s="37" customFormat="1" ht="12.75"/>
    <row r="134" s="37" customFormat="1" ht="12.75"/>
    <row r="135" s="37" customFormat="1" ht="12.75"/>
    <row r="136" s="37" customFormat="1" ht="12.75"/>
    <row r="137" s="37" customFormat="1" ht="12.75"/>
    <row r="138" s="37" customFormat="1" ht="12.75"/>
    <row r="139" s="37" customFormat="1" ht="12.75"/>
    <row r="140" s="37" customFormat="1" ht="12.75"/>
    <row r="141" s="37" customFormat="1" ht="12.75"/>
    <row r="142" s="37" customFormat="1" ht="12.75"/>
    <row r="143" s="37" customFormat="1" ht="12.75"/>
    <row r="144" s="37" customFormat="1" ht="12.75"/>
    <row r="145" s="37" customFormat="1" ht="12.75"/>
    <row r="146" s="37" customFormat="1" ht="12.75"/>
    <row r="147" s="37" customFormat="1" ht="12.75"/>
    <row r="148" s="37" customFormat="1" ht="12.75"/>
    <row r="149" s="37" customFormat="1" ht="12.75"/>
    <row r="150" s="37" customFormat="1" ht="12.75"/>
    <row r="151" s="37" customFormat="1" ht="12.75"/>
    <row r="152" s="37" customFormat="1" ht="12.75"/>
    <row r="153" s="37" customFormat="1" ht="12.75"/>
    <row r="154" s="37" customFormat="1" ht="12.75"/>
  </sheetData>
  <sheetProtection password="90F3" sheet="1" objects="1" scenarios="1" selectLockedCells="1"/>
  <mergeCells count="104">
    <mergeCell ref="B31:J31"/>
    <mergeCell ref="K31:N31"/>
    <mergeCell ref="O31:R31"/>
    <mergeCell ref="B28:J28"/>
    <mergeCell ref="K28:N28"/>
    <mergeCell ref="O28:R28"/>
    <mergeCell ref="B29:J29"/>
    <mergeCell ref="K29:N29"/>
    <mergeCell ref="O29:R29"/>
    <mergeCell ref="B30:J30"/>
    <mergeCell ref="K30:N30"/>
    <mergeCell ref="O30:R30"/>
    <mergeCell ref="O19:R19"/>
    <mergeCell ref="S19:V19"/>
    <mergeCell ref="B24:V24"/>
    <mergeCell ref="B25:R25"/>
    <mergeCell ref="B26:J26"/>
    <mergeCell ref="K26:N26"/>
    <mergeCell ref="O26:R26"/>
    <mergeCell ref="B27:J27"/>
    <mergeCell ref="K27:N27"/>
    <mergeCell ref="O27:R27"/>
    <mergeCell ref="W15:Z15"/>
    <mergeCell ref="AA15:AD15"/>
    <mergeCell ref="W17:Z17"/>
    <mergeCell ref="AA17:AD17"/>
    <mergeCell ref="B23:H23"/>
    <mergeCell ref="I23:V23"/>
    <mergeCell ref="C20:J20"/>
    <mergeCell ref="K20:N20"/>
    <mergeCell ref="W20:Z20"/>
    <mergeCell ref="AA20:AD20"/>
    <mergeCell ref="B21:J21"/>
    <mergeCell ref="K21:N21"/>
    <mergeCell ref="W21:Z21"/>
    <mergeCell ref="AA21:AD21"/>
    <mergeCell ref="O20:R20"/>
    <mergeCell ref="O21:R21"/>
    <mergeCell ref="S20:V20"/>
    <mergeCell ref="S21:V21"/>
    <mergeCell ref="C19:J19"/>
    <mergeCell ref="K19:N19"/>
    <mergeCell ref="W19:Z19"/>
    <mergeCell ref="C18:J18"/>
    <mergeCell ref="C17:J17"/>
    <mergeCell ref="AA19:AD19"/>
    <mergeCell ref="K18:N18"/>
    <mergeCell ref="O18:R18"/>
    <mergeCell ref="S18:V18"/>
    <mergeCell ref="W18:Z18"/>
    <mergeCell ref="AA18:AD18"/>
    <mergeCell ref="K17:N17"/>
    <mergeCell ref="O17:R17"/>
    <mergeCell ref="S17:V17"/>
    <mergeCell ref="K13:N13"/>
    <mergeCell ref="W13:Z13"/>
    <mergeCell ref="AA13:AD13"/>
    <mergeCell ref="K14:N14"/>
    <mergeCell ref="W14:Z14"/>
    <mergeCell ref="AA14:AD14"/>
    <mergeCell ref="O14:R14"/>
    <mergeCell ref="S14:V14"/>
    <mergeCell ref="K16:N16"/>
    <mergeCell ref="O16:R16"/>
    <mergeCell ref="S16:V16"/>
    <mergeCell ref="W16:Z16"/>
    <mergeCell ref="AA16:AD16"/>
    <mergeCell ref="K15:N15"/>
    <mergeCell ref="O15:R15"/>
    <mergeCell ref="S15:V15"/>
    <mergeCell ref="O13:R13"/>
    <mergeCell ref="K10:N10"/>
    <mergeCell ref="W10:Z10"/>
    <mergeCell ref="AA10:AD10"/>
    <mergeCell ref="K11:N11"/>
    <mergeCell ref="W11:Z11"/>
    <mergeCell ref="AA11:AD11"/>
    <mergeCell ref="O10:R10"/>
    <mergeCell ref="O11:R11"/>
    <mergeCell ref="S10:V10"/>
    <mergeCell ref="S11:V11"/>
    <mergeCell ref="S12:V12"/>
    <mergeCell ref="S13:V13"/>
    <mergeCell ref="K9:N9"/>
    <mergeCell ref="W9:Z9"/>
    <mergeCell ref="AA9:AD9"/>
    <mergeCell ref="O8:R8"/>
    <mergeCell ref="O9:R9"/>
    <mergeCell ref="K12:N12"/>
    <mergeCell ref="W12:Z12"/>
    <mergeCell ref="AA12:AD12"/>
    <mergeCell ref="S8:V8"/>
    <mergeCell ref="S9:V9"/>
    <mergeCell ref="O12:R12"/>
    <mergeCell ref="A1:AE1"/>
    <mergeCell ref="A2:AE2"/>
    <mergeCell ref="A3:AE3"/>
    <mergeCell ref="A4:AE4"/>
    <mergeCell ref="A5:AE5"/>
    <mergeCell ref="A6:AE6"/>
    <mergeCell ref="B8:J8"/>
    <mergeCell ref="K8:N8"/>
    <mergeCell ref="W8:Z8"/>
    <mergeCell ref="AA8:AD8"/>
  </mergeCells>
  <printOptions horizontalCentered="1"/>
  <pageMargins left="0.59055118110236227" right="0.59055118110236227" top="0.59055118110236227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168"/>
  <sheetViews>
    <sheetView showGridLines="0" showRowColHeaders="0" workbookViewId="0">
      <selection activeCell="C11" sqref="C11:N11"/>
    </sheetView>
  </sheetViews>
  <sheetFormatPr baseColWidth="10" defaultRowHeight="15"/>
  <cols>
    <col min="1" max="23" width="3.7109375" style="9" customWidth="1"/>
    <col min="24" max="16384" width="11.42578125" style="9"/>
  </cols>
  <sheetData>
    <row r="1" spans="1:23" s="35" customFormat="1" ht="42" customHeight="1" thickTop="1" thickBot="1">
      <c r="A1" s="159" t="str">
        <f>+'Conc. Banc.'!A1</f>
        <v>RENDICIÓN DE CUENTAS
ACORDADA T. C. Nº 11.586/2.020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1"/>
    </row>
    <row r="2" spans="1:23" s="2" customFormat="1" ht="13.5" thickTop="1">
      <c r="A2" s="162" t="s">
        <v>4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4"/>
    </row>
    <row r="3" spans="1:23" s="2" customFormat="1" ht="42" customHeight="1" thickBot="1">
      <c r="A3" s="165">
        <f>+'Datos Grales.'!D3</f>
        <v>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7"/>
    </row>
    <row r="4" spans="1:23" s="34" customFormat="1" ht="36" customHeight="1" thickTop="1">
      <c r="A4" s="217" t="s">
        <v>168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6"/>
    </row>
    <row r="5" spans="1:23" s="34" customFormat="1" ht="18" customHeight="1">
      <c r="A5" s="171" t="str">
        <f>CONCATENATE('Datos Grales.'!D10," correspondiente al ",'Datos Grales.'!D5," Semestre del Año ",'Datos Grales.'!D6)</f>
        <v xml:space="preserve"> correspondiente al  Semestre del Año 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3"/>
    </row>
    <row r="6" spans="1:23" s="34" customFormat="1" ht="18" customHeight="1" thickBot="1">
      <c r="A6" s="174" t="str">
        <f>CONCATENATE("Iniciado el ",TEXT('Datos Grales.'!D7,"dd/mm/yyyy")," y finalizado el ",TEXT('Datos Grales.'!D8,"dd/mm/yyyy"))</f>
        <v>Iniciado el 00/01/1900 y finalizado el 00/01/1900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6"/>
    </row>
    <row r="7" spans="1:23" s="37" customFormat="1" ht="13.5" thickTop="1">
      <c r="A7" s="38"/>
      <c r="B7" s="39"/>
      <c r="C7" s="39"/>
      <c r="D7" s="39"/>
      <c r="E7" s="40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41"/>
    </row>
    <row r="8" spans="1:23" s="37" customFormat="1" ht="26.25" customHeight="1" thickBot="1">
      <c r="A8" s="290" t="s">
        <v>109</v>
      </c>
      <c r="B8" s="291"/>
      <c r="C8" s="291"/>
      <c r="D8" s="291"/>
      <c r="E8" s="291"/>
      <c r="F8" s="291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1"/>
      <c r="T8" s="291"/>
      <c r="U8" s="291"/>
      <c r="V8" s="291"/>
      <c r="W8" s="292"/>
    </row>
    <row r="9" spans="1:23" s="37" customFormat="1" ht="27" customHeight="1" thickBot="1">
      <c r="A9" s="65"/>
      <c r="B9" s="296" t="s">
        <v>172</v>
      </c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8"/>
      <c r="O9" s="304" t="s">
        <v>110</v>
      </c>
      <c r="P9" s="305"/>
      <c r="Q9" s="305"/>
      <c r="R9" s="305"/>
      <c r="S9" s="305"/>
      <c r="T9" s="305"/>
      <c r="U9" s="305"/>
      <c r="V9" s="306"/>
      <c r="W9" s="66"/>
    </row>
    <row r="10" spans="1:23" s="37" customFormat="1" ht="13.5" thickBot="1">
      <c r="A10" s="42"/>
      <c r="B10" s="299"/>
      <c r="C10" s="300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1"/>
      <c r="O10" s="253" t="s">
        <v>111</v>
      </c>
      <c r="P10" s="253"/>
      <c r="Q10" s="253"/>
      <c r="R10" s="254"/>
      <c r="S10" s="252" t="s">
        <v>112</v>
      </c>
      <c r="T10" s="253"/>
      <c r="U10" s="253"/>
      <c r="V10" s="254"/>
      <c r="W10" s="43"/>
    </row>
    <row r="11" spans="1:23" s="37" customFormat="1" ht="12" customHeight="1">
      <c r="A11" s="42"/>
      <c r="B11" s="146" t="s">
        <v>64</v>
      </c>
      <c r="C11" s="302"/>
      <c r="D11" s="302"/>
      <c r="E11" s="302"/>
      <c r="F11" s="302"/>
      <c r="G11" s="302"/>
      <c r="H11" s="302"/>
      <c r="I11" s="302"/>
      <c r="J11" s="302"/>
      <c r="K11" s="302"/>
      <c r="L11" s="302"/>
      <c r="M11" s="302"/>
      <c r="N11" s="303"/>
      <c r="O11" s="293"/>
      <c r="P11" s="294"/>
      <c r="Q11" s="294"/>
      <c r="R11" s="295"/>
      <c r="S11" s="293"/>
      <c r="T11" s="294"/>
      <c r="U11" s="294"/>
      <c r="V11" s="295"/>
      <c r="W11" s="43"/>
    </row>
    <row r="12" spans="1:23" s="37" customFormat="1" ht="12" customHeight="1">
      <c r="A12" s="42"/>
      <c r="B12" s="113" t="s">
        <v>66</v>
      </c>
      <c r="C12" s="200"/>
      <c r="D12" s="200"/>
      <c r="E12" s="200"/>
      <c r="F12" s="200"/>
      <c r="G12" s="200"/>
      <c r="H12" s="200"/>
      <c r="I12" s="200"/>
      <c r="J12" s="201"/>
      <c r="K12" s="285"/>
      <c r="L12" s="200"/>
      <c r="M12" s="200"/>
      <c r="N12" s="201"/>
      <c r="O12" s="286"/>
      <c r="P12" s="287"/>
      <c r="Q12" s="287"/>
      <c r="R12" s="288"/>
      <c r="S12" s="286"/>
      <c r="T12" s="287"/>
      <c r="U12" s="287"/>
      <c r="V12" s="288"/>
      <c r="W12" s="43"/>
    </row>
    <row r="13" spans="1:23" s="37" customFormat="1" ht="12" customHeight="1">
      <c r="A13" s="42"/>
      <c r="B13" s="113" t="s">
        <v>67</v>
      </c>
      <c r="C13" s="200"/>
      <c r="D13" s="200"/>
      <c r="E13" s="200"/>
      <c r="F13" s="200"/>
      <c r="G13" s="200"/>
      <c r="H13" s="200"/>
      <c r="I13" s="200"/>
      <c r="J13" s="201"/>
      <c r="K13" s="285"/>
      <c r="L13" s="200"/>
      <c r="M13" s="200"/>
      <c r="N13" s="201"/>
      <c r="O13" s="286"/>
      <c r="P13" s="287"/>
      <c r="Q13" s="287"/>
      <c r="R13" s="288"/>
      <c r="S13" s="286"/>
      <c r="T13" s="287"/>
      <c r="U13" s="287"/>
      <c r="V13" s="288"/>
      <c r="W13" s="43"/>
    </row>
    <row r="14" spans="1:23" s="37" customFormat="1" ht="12" customHeight="1">
      <c r="A14" s="42"/>
      <c r="B14" s="113" t="s">
        <v>68</v>
      </c>
      <c r="C14" s="200"/>
      <c r="D14" s="200"/>
      <c r="E14" s="200"/>
      <c r="F14" s="200"/>
      <c r="G14" s="200"/>
      <c r="H14" s="200"/>
      <c r="I14" s="200"/>
      <c r="J14" s="201"/>
      <c r="K14" s="285"/>
      <c r="L14" s="200"/>
      <c r="M14" s="200"/>
      <c r="N14" s="201"/>
      <c r="O14" s="286"/>
      <c r="P14" s="287"/>
      <c r="Q14" s="287"/>
      <c r="R14" s="288"/>
      <c r="S14" s="286"/>
      <c r="T14" s="287"/>
      <c r="U14" s="287"/>
      <c r="V14" s="288"/>
      <c r="W14" s="43"/>
    </row>
    <row r="15" spans="1:23" s="37" customFormat="1" ht="12" customHeight="1">
      <c r="A15" s="42"/>
      <c r="B15" s="113" t="s">
        <v>69</v>
      </c>
      <c r="C15" s="200"/>
      <c r="D15" s="200"/>
      <c r="E15" s="200"/>
      <c r="F15" s="200"/>
      <c r="G15" s="200"/>
      <c r="H15" s="200"/>
      <c r="I15" s="200"/>
      <c r="J15" s="201"/>
      <c r="K15" s="285"/>
      <c r="L15" s="200"/>
      <c r="M15" s="200"/>
      <c r="N15" s="201"/>
      <c r="O15" s="286"/>
      <c r="P15" s="287"/>
      <c r="Q15" s="287"/>
      <c r="R15" s="288"/>
      <c r="S15" s="286"/>
      <c r="T15" s="287"/>
      <c r="U15" s="287"/>
      <c r="V15" s="288"/>
      <c r="W15" s="43"/>
    </row>
    <row r="16" spans="1:23" s="37" customFormat="1" ht="12" customHeight="1">
      <c r="A16" s="42"/>
      <c r="B16" s="113" t="s">
        <v>73</v>
      </c>
      <c r="C16" s="200"/>
      <c r="D16" s="200"/>
      <c r="E16" s="200"/>
      <c r="F16" s="200"/>
      <c r="G16" s="200"/>
      <c r="H16" s="200"/>
      <c r="I16" s="200"/>
      <c r="J16" s="201"/>
      <c r="K16" s="285"/>
      <c r="L16" s="200"/>
      <c r="M16" s="200"/>
      <c r="N16" s="201"/>
      <c r="O16" s="286"/>
      <c r="P16" s="287"/>
      <c r="Q16" s="287"/>
      <c r="R16" s="288"/>
      <c r="S16" s="286"/>
      <c r="T16" s="287"/>
      <c r="U16" s="287"/>
      <c r="V16" s="288"/>
      <c r="W16" s="43"/>
    </row>
    <row r="17" spans="1:23" s="37" customFormat="1" ht="12" customHeight="1">
      <c r="A17" s="42"/>
      <c r="B17" s="113" t="s">
        <v>74</v>
      </c>
      <c r="C17" s="200"/>
      <c r="D17" s="200"/>
      <c r="E17" s="200"/>
      <c r="F17" s="200"/>
      <c r="G17" s="200"/>
      <c r="H17" s="200"/>
      <c r="I17" s="200"/>
      <c r="J17" s="201"/>
      <c r="K17" s="285"/>
      <c r="L17" s="200"/>
      <c r="M17" s="200"/>
      <c r="N17" s="201"/>
      <c r="O17" s="286"/>
      <c r="P17" s="287"/>
      <c r="Q17" s="287"/>
      <c r="R17" s="288"/>
      <c r="S17" s="286"/>
      <c r="T17" s="287"/>
      <c r="U17" s="287"/>
      <c r="V17" s="288"/>
      <c r="W17" s="43"/>
    </row>
    <row r="18" spans="1:23" s="37" customFormat="1" ht="12" customHeight="1">
      <c r="A18" s="42"/>
      <c r="B18" s="113" t="s">
        <v>75</v>
      </c>
      <c r="C18" s="200"/>
      <c r="D18" s="200"/>
      <c r="E18" s="200"/>
      <c r="F18" s="200"/>
      <c r="G18" s="200"/>
      <c r="H18" s="200"/>
      <c r="I18" s="200"/>
      <c r="J18" s="201"/>
      <c r="K18" s="285"/>
      <c r="L18" s="200"/>
      <c r="M18" s="200"/>
      <c r="N18" s="201"/>
      <c r="O18" s="286"/>
      <c r="P18" s="287"/>
      <c r="Q18" s="287"/>
      <c r="R18" s="288"/>
      <c r="S18" s="286"/>
      <c r="T18" s="287"/>
      <c r="U18" s="287"/>
      <c r="V18" s="288"/>
      <c r="W18" s="43"/>
    </row>
    <row r="19" spans="1:23" s="37" customFormat="1" ht="12" customHeight="1">
      <c r="A19" s="42"/>
      <c r="B19" s="113" t="s">
        <v>76</v>
      </c>
      <c r="C19" s="200"/>
      <c r="D19" s="200"/>
      <c r="E19" s="200"/>
      <c r="F19" s="200"/>
      <c r="G19" s="200"/>
      <c r="H19" s="200"/>
      <c r="I19" s="200"/>
      <c r="J19" s="201"/>
      <c r="K19" s="285"/>
      <c r="L19" s="200"/>
      <c r="M19" s="200"/>
      <c r="N19" s="201"/>
      <c r="O19" s="286"/>
      <c r="P19" s="287"/>
      <c r="Q19" s="287"/>
      <c r="R19" s="288"/>
      <c r="S19" s="286"/>
      <c r="T19" s="287"/>
      <c r="U19" s="287"/>
      <c r="V19" s="288"/>
      <c r="W19" s="43"/>
    </row>
    <row r="20" spans="1:23" s="37" customFormat="1" ht="12" customHeight="1" thickBot="1">
      <c r="A20" s="42"/>
      <c r="B20" s="147" t="s">
        <v>77</v>
      </c>
      <c r="C20" s="202"/>
      <c r="D20" s="202"/>
      <c r="E20" s="202"/>
      <c r="F20" s="202"/>
      <c r="G20" s="202"/>
      <c r="H20" s="202"/>
      <c r="I20" s="202"/>
      <c r="J20" s="203"/>
      <c r="K20" s="289"/>
      <c r="L20" s="202"/>
      <c r="M20" s="202"/>
      <c r="N20" s="203"/>
      <c r="O20" s="307"/>
      <c r="P20" s="308"/>
      <c r="Q20" s="308"/>
      <c r="R20" s="309"/>
      <c r="S20" s="307"/>
      <c r="T20" s="308"/>
      <c r="U20" s="308"/>
      <c r="V20" s="309"/>
      <c r="W20" s="43"/>
    </row>
    <row r="21" spans="1:23" s="37" customFormat="1" ht="12" customHeight="1">
      <c r="A21" s="42"/>
      <c r="B21" s="64"/>
      <c r="C21" s="64"/>
      <c r="D21" s="64"/>
      <c r="E21" s="64"/>
      <c r="F21" s="64"/>
      <c r="G21" s="64"/>
      <c r="H21" s="64"/>
      <c r="I21" s="64"/>
      <c r="J21" s="64"/>
      <c r="K21" s="59"/>
      <c r="L21" s="58"/>
      <c r="M21" s="58"/>
      <c r="N21" s="58"/>
      <c r="O21" s="59"/>
      <c r="P21" s="58"/>
      <c r="Q21" s="58"/>
      <c r="R21" s="58"/>
      <c r="S21" s="59"/>
      <c r="T21" s="58"/>
      <c r="U21" s="58"/>
      <c r="V21" s="58"/>
      <c r="W21" s="43"/>
    </row>
    <row r="22" spans="1:23" s="37" customFormat="1" ht="26.25" customHeight="1" thickBot="1">
      <c r="A22" s="290" t="s">
        <v>113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2"/>
    </row>
    <row r="23" spans="1:23" s="37" customFormat="1" ht="27" customHeight="1" thickBot="1">
      <c r="A23" s="65"/>
      <c r="B23" s="310" t="s">
        <v>114</v>
      </c>
      <c r="C23" s="311"/>
      <c r="D23" s="311"/>
      <c r="E23" s="311"/>
      <c r="F23" s="311"/>
      <c r="G23" s="311"/>
      <c r="H23" s="311"/>
      <c r="I23" s="311"/>
      <c r="J23" s="312"/>
      <c r="K23" s="304" t="s">
        <v>150</v>
      </c>
      <c r="L23" s="305"/>
      <c r="M23" s="305"/>
      <c r="N23" s="305"/>
      <c r="O23" s="305"/>
      <c r="P23" s="305"/>
      <c r="Q23" s="305"/>
      <c r="R23" s="306"/>
      <c r="S23" s="316" t="s">
        <v>115</v>
      </c>
      <c r="T23" s="317"/>
      <c r="U23" s="317"/>
      <c r="V23" s="318"/>
      <c r="W23" s="66"/>
    </row>
    <row r="24" spans="1:23" s="37" customFormat="1" ht="13.5" customHeight="1" thickBot="1">
      <c r="A24" s="42"/>
      <c r="B24" s="313"/>
      <c r="C24" s="314"/>
      <c r="D24" s="314"/>
      <c r="E24" s="314"/>
      <c r="F24" s="314"/>
      <c r="G24" s="314"/>
      <c r="H24" s="314"/>
      <c r="I24" s="314"/>
      <c r="J24" s="315"/>
      <c r="K24" s="252" t="s">
        <v>111</v>
      </c>
      <c r="L24" s="253"/>
      <c r="M24" s="253"/>
      <c r="N24" s="254"/>
      <c r="O24" s="252" t="s">
        <v>112</v>
      </c>
      <c r="P24" s="253"/>
      <c r="Q24" s="253"/>
      <c r="R24" s="254"/>
      <c r="S24" s="319"/>
      <c r="T24" s="320"/>
      <c r="U24" s="320"/>
      <c r="V24" s="321"/>
      <c r="W24" s="43"/>
    </row>
    <row r="25" spans="1:23" s="37" customFormat="1" ht="12" customHeight="1">
      <c r="A25" s="42"/>
      <c r="B25" s="146" t="s">
        <v>64</v>
      </c>
      <c r="C25" s="302"/>
      <c r="D25" s="302"/>
      <c r="E25" s="302"/>
      <c r="F25" s="302"/>
      <c r="G25" s="302"/>
      <c r="H25" s="302"/>
      <c r="I25" s="302"/>
      <c r="J25" s="303"/>
      <c r="K25" s="293"/>
      <c r="L25" s="294"/>
      <c r="M25" s="294"/>
      <c r="N25" s="295"/>
      <c r="O25" s="293"/>
      <c r="P25" s="294"/>
      <c r="Q25" s="294"/>
      <c r="R25" s="295"/>
      <c r="S25" s="293"/>
      <c r="T25" s="294"/>
      <c r="U25" s="294"/>
      <c r="V25" s="295"/>
      <c r="W25" s="43"/>
    </row>
    <row r="26" spans="1:23" s="37" customFormat="1" ht="12" customHeight="1">
      <c r="A26" s="42"/>
      <c r="B26" s="113" t="s">
        <v>66</v>
      </c>
      <c r="C26" s="200"/>
      <c r="D26" s="200"/>
      <c r="E26" s="200"/>
      <c r="F26" s="200"/>
      <c r="G26" s="200"/>
      <c r="H26" s="200"/>
      <c r="I26" s="200"/>
      <c r="J26" s="201"/>
      <c r="K26" s="286"/>
      <c r="L26" s="287"/>
      <c r="M26" s="287"/>
      <c r="N26" s="288"/>
      <c r="O26" s="286"/>
      <c r="P26" s="287"/>
      <c r="Q26" s="287"/>
      <c r="R26" s="288"/>
      <c r="S26" s="286"/>
      <c r="T26" s="287"/>
      <c r="U26" s="287"/>
      <c r="V26" s="288"/>
      <c r="W26" s="43"/>
    </row>
    <row r="27" spans="1:23" s="37" customFormat="1" ht="12" customHeight="1">
      <c r="A27" s="42"/>
      <c r="B27" s="113" t="s">
        <v>67</v>
      </c>
      <c r="C27" s="200"/>
      <c r="D27" s="200"/>
      <c r="E27" s="200"/>
      <c r="F27" s="200"/>
      <c r="G27" s="200"/>
      <c r="H27" s="200"/>
      <c r="I27" s="200"/>
      <c r="J27" s="201"/>
      <c r="K27" s="286"/>
      <c r="L27" s="287"/>
      <c r="M27" s="287"/>
      <c r="N27" s="288"/>
      <c r="O27" s="286"/>
      <c r="P27" s="287"/>
      <c r="Q27" s="287"/>
      <c r="R27" s="288"/>
      <c r="S27" s="286"/>
      <c r="T27" s="287"/>
      <c r="U27" s="287"/>
      <c r="V27" s="288"/>
      <c r="W27" s="43"/>
    </row>
    <row r="28" spans="1:23" s="37" customFormat="1" ht="12" customHeight="1">
      <c r="A28" s="42"/>
      <c r="B28" s="113" t="s">
        <v>68</v>
      </c>
      <c r="C28" s="200"/>
      <c r="D28" s="200"/>
      <c r="E28" s="200"/>
      <c r="F28" s="200"/>
      <c r="G28" s="200"/>
      <c r="H28" s="200"/>
      <c r="I28" s="200"/>
      <c r="J28" s="201"/>
      <c r="K28" s="286"/>
      <c r="L28" s="287"/>
      <c r="M28" s="287"/>
      <c r="N28" s="288"/>
      <c r="O28" s="286"/>
      <c r="P28" s="287"/>
      <c r="Q28" s="287"/>
      <c r="R28" s="288"/>
      <c r="S28" s="286"/>
      <c r="T28" s="287"/>
      <c r="U28" s="287"/>
      <c r="V28" s="288"/>
      <c r="W28" s="43"/>
    </row>
    <row r="29" spans="1:23" s="37" customFormat="1" ht="12" customHeight="1" thickBot="1">
      <c r="A29" s="42"/>
      <c r="B29" s="147" t="s">
        <v>69</v>
      </c>
      <c r="C29" s="202"/>
      <c r="D29" s="202"/>
      <c r="E29" s="202"/>
      <c r="F29" s="202"/>
      <c r="G29" s="202"/>
      <c r="H29" s="202"/>
      <c r="I29" s="202"/>
      <c r="J29" s="203"/>
      <c r="K29" s="307"/>
      <c r="L29" s="308"/>
      <c r="M29" s="308"/>
      <c r="N29" s="309"/>
      <c r="O29" s="307"/>
      <c r="P29" s="308"/>
      <c r="Q29" s="308"/>
      <c r="R29" s="309"/>
      <c r="S29" s="307"/>
      <c r="T29" s="308"/>
      <c r="U29" s="308"/>
      <c r="V29" s="309"/>
      <c r="W29" s="43"/>
    </row>
    <row r="30" spans="1:23" s="37" customFormat="1" ht="12" customHeight="1">
      <c r="A30" s="42"/>
      <c r="B30" s="95"/>
      <c r="C30" s="95"/>
      <c r="D30" s="95"/>
      <c r="E30" s="95"/>
      <c r="F30" s="95"/>
      <c r="G30" s="95"/>
      <c r="H30" s="95"/>
      <c r="I30" s="95"/>
      <c r="J30" s="95"/>
      <c r="K30" s="144"/>
      <c r="L30" s="141"/>
      <c r="M30" s="141"/>
      <c r="N30" s="141"/>
      <c r="O30" s="144"/>
      <c r="P30" s="141"/>
      <c r="Q30" s="141"/>
      <c r="R30" s="141"/>
      <c r="S30" s="144"/>
      <c r="T30" s="141"/>
      <c r="U30" s="141"/>
      <c r="V30" s="141"/>
      <c r="W30" s="43"/>
    </row>
    <row r="31" spans="1:23" s="37" customFormat="1" ht="26.25" customHeight="1" thickBot="1">
      <c r="A31" s="290" t="s">
        <v>147</v>
      </c>
      <c r="B31" s="291"/>
      <c r="C31" s="291"/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2"/>
    </row>
    <row r="32" spans="1:23" s="37" customFormat="1" ht="27" customHeight="1" thickBot="1">
      <c r="A32" s="142"/>
      <c r="B32" s="310" t="s">
        <v>148</v>
      </c>
      <c r="C32" s="311"/>
      <c r="D32" s="311"/>
      <c r="E32" s="311"/>
      <c r="F32" s="311"/>
      <c r="G32" s="311"/>
      <c r="H32" s="311"/>
      <c r="I32" s="311"/>
      <c r="J32" s="312"/>
      <c r="K32" s="304" t="s">
        <v>149</v>
      </c>
      <c r="L32" s="305"/>
      <c r="M32" s="305"/>
      <c r="N32" s="305"/>
      <c r="O32" s="305"/>
      <c r="P32" s="305"/>
      <c r="Q32" s="305"/>
      <c r="R32" s="306"/>
      <c r="S32" s="316" t="s">
        <v>115</v>
      </c>
      <c r="T32" s="317"/>
      <c r="U32" s="317"/>
      <c r="V32" s="318"/>
      <c r="W32" s="143"/>
    </row>
    <row r="33" spans="1:23" s="37" customFormat="1" ht="13.5" customHeight="1" thickBot="1">
      <c r="A33" s="42"/>
      <c r="B33" s="313"/>
      <c r="C33" s="314"/>
      <c r="D33" s="314"/>
      <c r="E33" s="314"/>
      <c r="F33" s="314"/>
      <c r="G33" s="314"/>
      <c r="H33" s="314"/>
      <c r="I33" s="314"/>
      <c r="J33" s="315"/>
      <c r="K33" s="252" t="s">
        <v>111</v>
      </c>
      <c r="L33" s="253"/>
      <c r="M33" s="253"/>
      <c r="N33" s="254"/>
      <c r="O33" s="252" t="s">
        <v>112</v>
      </c>
      <c r="P33" s="253"/>
      <c r="Q33" s="253"/>
      <c r="R33" s="254"/>
      <c r="S33" s="319"/>
      <c r="T33" s="320"/>
      <c r="U33" s="320"/>
      <c r="V33" s="321"/>
      <c r="W33" s="43"/>
    </row>
    <row r="34" spans="1:23" s="37" customFormat="1" ht="12" customHeight="1">
      <c r="A34" s="42"/>
      <c r="B34" s="146" t="s">
        <v>64</v>
      </c>
      <c r="C34" s="302"/>
      <c r="D34" s="302"/>
      <c r="E34" s="302"/>
      <c r="F34" s="302"/>
      <c r="G34" s="302"/>
      <c r="H34" s="302"/>
      <c r="I34" s="302"/>
      <c r="J34" s="303"/>
      <c r="K34" s="293"/>
      <c r="L34" s="294"/>
      <c r="M34" s="294"/>
      <c r="N34" s="295"/>
      <c r="O34" s="293"/>
      <c r="P34" s="294"/>
      <c r="Q34" s="294"/>
      <c r="R34" s="295"/>
      <c r="S34" s="293"/>
      <c r="T34" s="294"/>
      <c r="U34" s="294"/>
      <c r="V34" s="295"/>
      <c r="W34" s="43"/>
    </row>
    <row r="35" spans="1:23" s="37" customFormat="1" ht="12" customHeight="1">
      <c r="A35" s="42"/>
      <c r="B35" s="113" t="s">
        <v>66</v>
      </c>
      <c r="C35" s="200"/>
      <c r="D35" s="200"/>
      <c r="E35" s="200"/>
      <c r="F35" s="200"/>
      <c r="G35" s="200"/>
      <c r="H35" s="200"/>
      <c r="I35" s="200"/>
      <c r="J35" s="201"/>
      <c r="K35" s="286"/>
      <c r="L35" s="287"/>
      <c r="M35" s="287"/>
      <c r="N35" s="288"/>
      <c r="O35" s="286"/>
      <c r="P35" s="287"/>
      <c r="Q35" s="287"/>
      <c r="R35" s="288"/>
      <c r="S35" s="286"/>
      <c r="T35" s="287"/>
      <c r="U35" s="287"/>
      <c r="V35" s="288"/>
      <c r="W35" s="43"/>
    </row>
    <row r="36" spans="1:23" s="37" customFormat="1" ht="12" customHeight="1">
      <c r="A36" s="42"/>
      <c r="B36" s="113" t="s">
        <v>67</v>
      </c>
      <c r="C36" s="200"/>
      <c r="D36" s="200"/>
      <c r="E36" s="200"/>
      <c r="F36" s="200"/>
      <c r="G36" s="200"/>
      <c r="H36" s="200"/>
      <c r="I36" s="200"/>
      <c r="J36" s="201"/>
      <c r="K36" s="286"/>
      <c r="L36" s="287"/>
      <c r="M36" s="287"/>
      <c r="N36" s="288"/>
      <c r="O36" s="286"/>
      <c r="P36" s="287"/>
      <c r="Q36" s="287"/>
      <c r="R36" s="288"/>
      <c r="S36" s="286"/>
      <c r="T36" s="287"/>
      <c r="U36" s="287"/>
      <c r="V36" s="288"/>
      <c r="W36" s="43"/>
    </row>
    <row r="37" spans="1:23" s="37" customFormat="1" ht="12" customHeight="1">
      <c r="A37" s="42"/>
      <c r="B37" s="113" t="s">
        <v>68</v>
      </c>
      <c r="C37" s="200"/>
      <c r="D37" s="200"/>
      <c r="E37" s="200"/>
      <c r="F37" s="200"/>
      <c r="G37" s="200"/>
      <c r="H37" s="200"/>
      <c r="I37" s="200"/>
      <c r="J37" s="201"/>
      <c r="K37" s="286"/>
      <c r="L37" s="287"/>
      <c r="M37" s="287"/>
      <c r="N37" s="288"/>
      <c r="O37" s="286"/>
      <c r="P37" s="287"/>
      <c r="Q37" s="287"/>
      <c r="R37" s="288"/>
      <c r="S37" s="286"/>
      <c r="T37" s="287"/>
      <c r="U37" s="287"/>
      <c r="V37" s="288"/>
      <c r="W37" s="43"/>
    </row>
    <row r="38" spans="1:23" s="37" customFormat="1" ht="12" customHeight="1">
      <c r="A38" s="42"/>
      <c r="B38" s="113" t="s">
        <v>69</v>
      </c>
      <c r="C38" s="200"/>
      <c r="D38" s="200"/>
      <c r="E38" s="200"/>
      <c r="F38" s="200"/>
      <c r="G38" s="200"/>
      <c r="H38" s="200"/>
      <c r="I38" s="200"/>
      <c r="J38" s="201"/>
      <c r="K38" s="286"/>
      <c r="L38" s="287"/>
      <c r="M38" s="287"/>
      <c r="N38" s="288"/>
      <c r="O38" s="286"/>
      <c r="P38" s="287"/>
      <c r="Q38" s="287"/>
      <c r="R38" s="288"/>
      <c r="S38" s="286"/>
      <c r="T38" s="287"/>
      <c r="U38" s="287"/>
      <c r="V38" s="288"/>
      <c r="W38" s="43"/>
    </row>
    <row r="39" spans="1:23" s="37" customFormat="1" ht="12" customHeight="1">
      <c r="A39" s="42"/>
      <c r="B39" s="113" t="s">
        <v>73</v>
      </c>
      <c r="C39" s="200"/>
      <c r="D39" s="200"/>
      <c r="E39" s="200"/>
      <c r="F39" s="200"/>
      <c r="G39" s="200"/>
      <c r="H39" s="200"/>
      <c r="I39" s="200"/>
      <c r="J39" s="201"/>
      <c r="K39" s="286"/>
      <c r="L39" s="287"/>
      <c r="M39" s="287"/>
      <c r="N39" s="288"/>
      <c r="O39" s="286"/>
      <c r="P39" s="287"/>
      <c r="Q39" s="287"/>
      <c r="R39" s="288"/>
      <c r="S39" s="286"/>
      <c r="T39" s="287"/>
      <c r="U39" s="287"/>
      <c r="V39" s="288"/>
      <c r="W39" s="43"/>
    </row>
    <row r="40" spans="1:23" s="37" customFormat="1" ht="12" customHeight="1">
      <c r="A40" s="42"/>
      <c r="B40" s="113" t="s">
        <v>74</v>
      </c>
      <c r="C40" s="200"/>
      <c r="D40" s="200"/>
      <c r="E40" s="200"/>
      <c r="F40" s="200"/>
      <c r="G40" s="200"/>
      <c r="H40" s="200"/>
      <c r="I40" s="200"/>
      <c r="J40" s="201"/>
      <c r="K40" s="286"/>
      <c r="L40" s="287"/>
      <c r="M40" s="287"/>
      <c r="N40" s="288"/>
      <c r="O40" s="286"/>
      <c r="P40" s="287"/>
      <c r="Q40" s="287"/>
      <c r="R40" s="288"/>
      <c r="S40" s="286"/>
      <c r="T40" s="287"/>
      <c r="U40" s="287"/>
      <c r="V40" s="288"/>
      <c r="W40" s="43"/>
    </row>
    <row r="41" spans="1:23" s="37" customFormat="1" ht="12" customHeight="1">
      <c r="A41" s="42"/>
      <c r="B41" s="113" t="s">
        <v>75</v>
      </c>
      <c r="C41" s="200"/>
      <c r="D41" s="200"/>
      <c r="E41" s="200"/>
      <c r="F41" s="200"/>
      <c r="G41" s="200"/>
      <c r="H41" s="200"/>
      <c r="I41" s="200"/>
      <c r="J41" s="201"/>
      <c r="K41" s="286"/>
      <c r="L41" s="287"/>
      <c r="M41" s="287"/>
      <c r="N41" s="288"/>
      <c r="O41" s="286"/>
      <c r="P41" s="287"/>
      <c r="Q41" s="287"/>
      <c r="R41" s="288"/>
      <c r="S41" s="286"/>
      <c r="T41" s="287"/>
      <c r="U41" s="287"/>
      <c r="V41" s="288"/>
      <c r="W41" s="43"/>
    </row>
    <row r="42" spans="1:23" s="37" customFormat="1" ht="12" customHeight="1">
      <c r="A42" s="42"/>
      <c r="B42" s="113" t="s">
        <v>76</v>
      </c>
      <c r="C42" s="200"/>
      <c r="D42" s="200"/>
      <c r="E42" s="200"/>
      <c r="F42" s="200"/>
      <c r="G42" s="200"/>
      <c r="H42" s="200"/>
      <c r="I42" s="200"/>
      <c r="J42" s="201"/>
      <c r="K42" s="286"/>
      <c r="L42" s="287"/>
      <c r="M42" s="287"/>
      <c r="N42" s="288"/>
      <c r="O42" s="286"/>
      <c r="P42" s="287"/>
      <c r="Q42" s="287"/>
      <c r="R42" s="288"/>
      <c r="S42" s="286"/>
      <c r="T42" s="287"/>
      <c r="U42" s="287"/>
      <c r="V42" s="288"/>
      <c r="W42" s="43"/>
    </row>
    <row r="43" spans="1:23" s="37" customFormat="1" ht="12" customHeight="1" thickBot="1">
      <c r="A43" s="42"/>
      <c r="B43" s="147" t="s">
        <v>77</v>
      </c>
      <c r="C43" s="202"/>
      <c r="D43" s="202"/>
      <c r="E43" s="202"/>
      <c r="F43" s="202"/>
      <c r="G43" s="202"/>
      <c r="H43" s="202"/>
      <c r="I43" s="202"/>
      <c r="J43" s="203"/>
      <c r="K43" s="307"/>
      <c r="L43" s="308"/>
      <c r="M43" s="308"/>
      <c r="N43" s="309"/>
      <c r="O43" s="307"/>
      <c r="P43" s="308"/>
      <c r="Q43" s="308"/>
      <c r="R43" s="309"/>
      <c r="S43" s="307"/>
      <c r="T43" s="308"/>
      <c r="U43" s="308"/>
      <c r="V43" s="309"/>
      <c r="W43" s="43"/>
    </row>
    <row r="44" spans="1:23" s="37" customFormat="1" ht="12" customHeight="1">
      <c r="A44" s="42"/>
      <c r="B44" s="95"/>
      <c r="C44" s="95"/>
      <c r="D44" s="95"/>
      <c r="E44" s="95"/>
      <c r="F44" s="95"/>
      <c r="G44" s="95"/>
      <c r="H44" s="95"/>
      <c r="I44" s="95"/>
      <c r="J44" s="95"/>
      <c r="K44" s="144"/>
      <c r="L44" s="141"/>
      <c r="M44" s="141"/>
      <c r="N44" s="141"/>
      <c r="O44" s="144"/>
      <c r="P44" s="141"/>
      <c r="Q44" s="141"/>
      <c r="R44" s="141"/>
      <c r="S44" s="144"/>
      <c r="T44" s="141"/>
      <c r="U44" s="141"/>
      <c r="V44" s="141"/>
      <c r="W44" s="43"/>
    </row>
    <row r="45" spans="1:23" s="37" customFormat="1" ht="12" customHeight="1">
      <c r="A45" s="42"/>
      <c r="B45" s="322" t="s">
        <v>169</v>
      </c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43"/>
    </row>
    <row r="46" spans="1:23" s="37" customFormat="1" ht="12" customHeight="1">
      <c r="A46" s="42"/>
      <c r="B46" s="322"/>
      <c r="C46" s="322"/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V46" s="322"/>
      <c r="W46" s="43"/>
    </row>
    <row r="47" spans="1:23" s="37" customFormat="1" ht="12" customHeight="1" thickBot="1">
      <c r="A47" s="45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7"/>
    </row>
    <row r="48" spans="1:23" s="37" customFormat="1" ht="13.5" thickTop="1"/>
    <row r="49" s="37" customFormat="1" ht="12.75"/>
    <row r="50" s="37" customFormat="1" ht="12.75"/>
    <row r="51" s="37" customFormat="1" ht="12.75"/>
    <row r="52" s="37" customFormat="1" ht="12.75"/>
    <row r="53" s="37" customFormat="1" ht="12.75"/>
    <row r="54" s="37" customFormat="1" ht="12.75"/>
    <row r="55" s="37" customFormat="1" ht="12.75"/>
    <row r="56" s="37" customFormat="1" ht="12.75"/>
    <row r="57" s="37" customFormat="1" ht="12.75"/>
    <row r="58" s="37" customFormat="1" ht="12.75"/>
    <row r="59" s="37" customFormat="1" ht="12.75"/>
    <row r="60" s="37" customFormat="1" ht="12.75"/>
    <row r="61" s="37" customFormat="1" ht="12.75"/>
    <row r="62" s="37" customFormat="1" ht="12.75"/>
    <row r="63" s="37" customFormat="1" ht="12.75"/>
    <row r="64" s="37" customFormat="1" ht="12.75"/>
    <row r="65" s="37" customFormat="1" ht="12.75"/>
    <row r="66" s="37" customFormat="1" ht="12.75"/>
    <row r="67" s="37" customFormat="1" ht="12.75"/>
    <row r="68" s="37" customFormat="1" ht="12.75"/>
    <row r="69" s="37" customFormat="1" ht="12.75"/>
    <row r="70" s="37" customFormat="1" ht="12.75"/>
    <row r="71" s="37" customFormat="1" ht="12.75"/>
    <row r="72" s="37" customFormat="1" ht="12.75"/>
    <row r="73" s="37" customFormat="1" ht="12.75"/>
    <row r="74" s="37" customFormat="1" ht="12.75"/>
    <row r="75" s="37" customFormat="1" ht="12.75"/>
    <row r="76" s="37" customFormat="1" ht="12.75"/>
    <row r="77" s="37" customFormat="1" ht="12.75"/>
    <row r="78" s="37" customFormat="1" ht="12.75"/>
    <row r="79" s="37" customFormat="1" ht="12.75"/>
    <row r="80" s="37" customFormat="1" ht="12.75"/>
    <row r="81" s="37" customFormat="1" ht="12.75"/>
    <row r="82" s="37" customFormat="1" ht="12.75"/>
    <row r="83" s="37" customFormat="1" ht="12.75"/>
    <row r="84" s="37" customFormat="1" ht="12.75"/>
    <row r="85" s="37" customFormat="1" ht="12.75"/>
    <row r="86" s="37" customFormat="1" ht="12.75"/>
    <row r="87" s="37" customFormat="1" ht="12.75"/>
    <row r="88" s="37" customFormat="1" ht="12.75"/>
    <row r="89" s="37" customFormat="1" ht="12.75"/>
    <row r="90" s="37" customFormat="1" ht="12.75"/>
    <row r="91" s="37" customFormat="1" ht="12.75"/>
    <row r="92" s="37" customFormat="1" ht="12.75"/>
    <row r="93" s="37" customFormat="1" ht="12.75"/>
    <row r="94" s="37" customFormat="1" ht="12.75"/>
    <row r="95" s="37" customFormat="1" ht="12.75"/>
    <row r="96" s="37" customFormat="1" ht="12.75"/>
    <row r="97" s="37" customFormat="1" ht="12.75"/>
    <row r="98" s="37" customFormat="1" ht="12.75"/>
    <row r="99" s="37" customFormat="1" ht="12.75"/>
    <row r="100" s="37" customFormat="1" ht="12.75"/>
    <row r="101" s="37" customFormat="1" ht="12.75"/>
    <row r="102" s="37" customFormat="1" ht="12.75"/>
    <row r="103" s="37" customFormat="1" ht="12.75"/>
    <row r="104" s="37" customFormat="1" ht="12.75"/>
    <row r="105" s="37" customFormat="1" ht="12.75"/>
    <row r="106" s="37" customFormat="1" ht="12.75"/>
    <row r="107" s="37" customFormat="1" ht="12.75"/>
    <row r="108" s="37" customFormat="1" ht="12.75"/>
    <row r="109" s="37" customFormat="1" ht="12.75"/>
    <row r="110" s="37" customFormat="1" ht="12.75"/>
    <row r="111" s="37" customFormat="1" ht="12.75"/>
    <row r="112" s="37" customFormat="1" ht="12.75"/>
    <row r="113" s="37" customFormat="1" ht="12.75"/>
    <row r="114" s="37" customFormat="1" ht="12.75"/>
    <row r="115" s="37" customFormat="1" ht="12.75"/>
    <row r="116" s="37" customFormat="1" ht="12.75"/>
    <row r="117" s="37" customFormat="1" ht="12.75"/>
    <row r="118" s="37" customFormat="1" ht="12.75"/>
    <row r="119" s="37" customFormat="1" ht="12.75"/>
    <row r="120" s="37" customFormat="1" ht="12.75"/>
    <row r="121" s="37" customFormat="1" ht="12.75"/>
    <row r="122" s="37" customFormat="1" ht="12.75"/>
    <row r="123" s="37" customFormat="1" ht="12.75"/>
    <row r="124" s="37" customFormat="1" ht="12.75"/>
    <row r="125" s="37" customFormat="1" ht="12.75"/>
    <row r="126" s="37" customFormat="1" ht="12.75"/>
    <row r="127" s="37" customFormat="1" ht="12.75"/>
    <row r="128" s="37" customFormat="1" ht="12.75"/>
    <row r="129" s="37" customFormat="1" ht="12.75"/>
    <row r="130" s="37" customFormat="1" ht="12.75"/>
    <row r="131" s="37" customFormat="1" ht="12.75"/>
    <row r="132" s="37" customFormat="1" ht="12.75"/>
    <row r="133" s="37" customFormat="1" ht="12.75"/>
    <row r="134" s="37" customFormat="1" ht="12.75"/>
    <row r="135" s="37" customFormat="1" ht="12.75"/>
    <row r="136" s="37" customFormat="1" ht="12.75"/>
    <row r="137" s="37" customFormat="1" ht="12.75"/>
    <row r="138" s="37" customFormat="1" ht="12.75"/>
    <row r="139" s="37" customFormat="1" ht="12.75"/>
    <row r="140" s="37" customFormat="1" ht="12.75"/>
    <row r="141" s="37" customFormat="1" ht="12.75"/>
    <row r="142" s="37" customFormat="1" ht="12.75"/>
    <row r="143" s="37" customFormat="1" ht="12.75"/>
    <row r="144" s="37" customFormat="1" ht="12.75"/>
    <row r="145" s="37" customFormat="1" ht="12.75"/>
    <row r="146" s="37" customFormat="1" ht="12.75"/>
    <row r="147" s="37" customFormat="1" ht="12.75"/>
    <row r="148" s="37" customFormat="1" ht="12.75"/>
    <row r="149" s="37" customFormat="1" ht="12.75"/>
    <row r="150" s="37" customFormat="1" ht="12.75"/>
    <row r="151" s="37" customFormat="1" ht="12.75"/>
    <row r="152" s="37" customFormat="1" ht="12.75"/>
    <row r="153" s="37" customFormat="1" ht="12.75"/>
    <row r="154" s="37" customFormat="1" ht="12.75"/>
    <row r="155" s="37" customFormat="1" ht="12.75"/>
    <row r="156" s="37" customFormat="1" ht="12.75"/>
    <row r="157" s="37" customFormat="1" ht="12.75"/>
    <row r="158" s="37" customFormat="1" ht="12.75"/>
    <row r="159" s="37" customFormat="1" ht="12.75"/>
    <row r="160" s="37" customFormat="1" ht="12.75"/>
    <row r="161" s="37" customFormat="1" ht="12.75"/>
    <row r="162" s="37" customFormat="1" ht="12.75"/>
    <row r="163" s="37" customFormat="1" ht="12.75"/>
    <row r="164" s="37" customFormat="1" ht="12.75"/>
    <row r="165" s="37" customFormat="1" ht="12.75"/>
    <row r="166" s="37" customFormat="1" ht="12.75"/>
    <row r="167" s="37" customFormat="1" ht="12.75"/>
    <row r="168" s="37" customFormat="1" ht="12.75"/>
  </sheetData>
  <sheetProtection password="90F3" sheet="1" objects="1" scenarios="1" selectLockedCells="1"/>
  <mergeCells count="114">
    <mergeCell ref="B45:V46"/>
    <mergeCell ref="C42:J42"/>
    <mergeCell ref="K42:N42"/>
    <mergeCell ref="O42:R42"/>
    <mergeCell ref="S42:V42"/>
    <mergeCell ref="C43:J43"/>
    <mergeCell ref="K43:N43"/>
    <mergeCell ref="O43:R43"/>
    <mergeCell ref="S43:V43"/>
    <mergeCell ref="C40:J40"/>
    <mergeCell ref="K40:N40"/>
    <mergeCell ref="O40:R40"/>
    <mergeCell ref="S40:V40"/>
    <mergeCell ref="C41:J41"/>
    <mergeCell ref="K41:N41"/>
    <mergeCell ref="O41:R41"/>
    <mergeCell ref="S41:V41"/>
    <mergeCell ref="C38:J38"/>
    <mergeCell ref="K38:N38"/>
    <mergeCell ref="O38:R38"/>
    <mergeCell ref="S38:V38"/>
    <mergeCell ref="C39:J39"/>
    <mergeCell ref="K39:N39"/>
    <mergeCell ref="O39:R39"/>
    <mergeCell ref="S39:V39"/>
    <mergeCell ref="C36:J36"/>
    <mergeCell ref="K36:N36"/>
    <mergeCell ref="O36:R36"/>
    <mergeCell ref="S36:V36"/>
    <mergeCell ref="C37:J37"/>
    <mergeCell ref="K37:N37"/>
    <mergeCell ref="O37:R37"/>
    <mergeCell ref="S37:V37"/>
    <mergeCell ref="C34:J34"/>
    <mergeCell ref="K34:N34"/>
    <mergeCell ref="O34:R34"/>
    <mergeCell ref="S34:V34"/>
    <mergeCell ref="C35:J35"/>
    <mergeCell ref="K35:N35"/>
    <mergeCell ref="O35:R35"/>
    <mergeCell ref="S35:V35"/>
    <mergeCell ref="A31:W31"/>
    <mergeCell ref="B32:J33"/>
    <mergeCell ref="K32:R32"/>
    <mergeCell ref="S32:V33"/>
    <mergeCell ref="K33:N33"/>
    <mergeCell ref="O33:R33"/>
    <mergeCell ref="C29:J29"/>
    <mergeCell ref="K29:N29"/>
    <mergeCell ref="K23:R23"/>
    <mergeCell ref="S23:V24"/>
    <mergeCell ref="B23:J24"/>
    <mergeCell ref="C25:J25"/>
    <mergeCell ref="C26:J26"/>
    <mergeCell ref="C27:J27"/>
    <mergeCell ref="C28:J28"/>
    <mergeCell ref="O29:R29"/>
    <mergeCell ref="S29:V29"/>
    <mergeCell ref="K24:N24"/>
    <mergeCell ref="K25:N25"/>
    <mergeCell ref="K26:N26"/>
    <mergeCell ref="K27:N27"/>
    <mergeCell ref="K28:N28"/>
    <mergeCell ref="O28:R28"/>
    <mergeCell ref="S28:V28"/>
    <mergeCell ref="O26:R26"/>
    <mergeCell ref="S26:V26"/>
    <mergeCell ref="O27:R27"/>
    <mergeCell ref="S27:V27"/>
    <mergeCell ref="A22:W22"/>
    <mergeCell ref="O24:R24"/>
    <mergeCell ref="O25:R25"/>
    <mergeCell ref="S25:V25"/>
    <mergeCell ref="A8:W8"/>
    <mergeCell ref="B9:N10"/>
    <mergeCell ref="C11:N11"/>
    <mergeCell ref="C12:N12"/>
    <mergeCell ref="C13:N13"/>
    <mergeCell ref="O9:V9"/>
    <mergeCell ref="O12:R12"/>
    <mergeCell ref="S12:V12"/>
    <mergeCell ref="O13:R13"/>
    <mergeCell ref="S13:V13"/>
    <mergeCell ref="O10:R10"/>
    <mergeCell ref="S10:V10"/>
    <mergeCell ref="O11:R11"/>
    <mergeCell ref="S11:V11"/>
    <mergeCell ref="O20:R20"/>
    <mergeCell ref="S20:V20"/>
    <mergeCell ref="C20:N20"/>
    <mergeCell ref="O18:R18"/>
    <mergeCell ref="S18:V18"/>
    <mergeCell ref="O19:R19"/>
    <mergeCell ref="S19:V19"/>
    <mergeCell ref="C18:N18"/>
    <mergeCell ref="C19:N19"/>
    <mergeCell ref="O16:R16"/>
    <mergeCell ref="S16:V16"/>
    <mergeCell ref="O17:R17"/>
    <mergeCell ref="S17:V17"/>
    <mergeCell ref="A1:W1"/>
    <mergeCell ref="A2:W2"/>
    <mergeCell ref="A3:W3"/>
    <mergeCell ref="A4:W4"/>
    <mergeCell ref="A5:W5"/>
    <mergeCell ref="C15:N15"/>
    <mergeCell ref="C16:N16"/>
    <mergeCell ref="C17:N17"/>
    <mergeCell ref="O14:R14"/>
    <mergeCell ref="S14:V14"/>
    <mergeCell ref="O15:R15"/>
    <mergeCell ref="S15:V15"/>
    <mergeCell ref="C14:N14"/>
    <mergeCell ref="A6:W6"/>
  </mergeCells>
  <printOptions horizontalCentered="1"/>
  <pageMargins left="0.78740157480314965" right="0.59055118110236227" top="0.78740157480314965" bottom="0.59055118110236227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W21"/>
  <sheetViews>
    <sheetView showGridLines="0" showRowColHeaders="0" workbookViewId="0">
      <selection sqref="A1:W1"/>
    </sheetView>
  </sheetViews>
  <sheetFormatPr baseColWidth="10" defaultRowHeight="12.75"/>
  <cols>
    <col min="1" max="23" width="3.7109375" style="2" customWidth="1"/>
    <col min="24" max="16384" width="11.42578125" style="2"/>
  </cols>
  <sheetData>
    <row r="1" spans="1:23" ht="117" customHeight="1" thickTop="1" thickBot="1">
      <c r="A1" s="323" t="str">
        <f>+'Conc. Banc.'!A1</f>
        <v>RENDICIÓN DE CUENTAS
ACORDADA T. C. Nº 11.586/2.020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5"/>
    </row>
    <row r="2" spans="1:23" ht="48" customHeight="1" thickTop="1">
      <c r="A2" s="326" t="s">
        <v>4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8"/>
    </row>
    <row r="3" spans="1:23" ht="68.25" customHeight="1">
      <c r="A3" s="335">
        <f>+'Datos Grales.'!D3</f>
        <v>0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7"/>
    </row>
    <row r="4" spans="1:23" s="3" customFormat="1" ht="36.75" customHeight="1" thickBot="1">
      <c r="A4" s="338">
        <f>+'Datos Grales.'!D4</f>
        <v>0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40"/>
    </row>
    <row r="5" spans="1:23" ht="48" customHeight="1" thickTop="1">
      <c r="A5" s="326" t="s">
        <v>5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8"/>
    </row>
    <row r="6" spans="1:23" ht="30" customHeight="1">
      <c r="A6" s="332" t="str">
        <f>CONCATENATE('Datos Grales.'!D10," correspondiente al ",'Datos Grales.'!D5," Semestre del Año ",'Datos Grales.'!D6)</f>
        <v xml:space="preserve"> correspondiente al  Semestre del Año </v>
      </c>
      <c r="B6" s="333"/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4"/>
    </row>
    <row r="7" spans="1:23" ht="30" customHeight="1" thickBot="1">
      <c r="A7" s="341" t="str">
        <f>CONCATENATE("Iniciado el ",TEXT('Datos Grales.'!D7,"dd/mm/yyyy")," y finalizado el ",TEXT('Datos Grales.'!D8,"dd/mm/yyyy"))</f>
        <v>Iniciado el 00/01/1900 y finalizado el 00/01/1900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  <c r="O7" s="342"/>
      <c r="P7" s="342"/>
      <c r="Q7" s="342"/>
      <c r="R7" s="342"/>
      <c r="S7" s="342"/>
      <c r="T7" s="342"/>
      <c r="U7" s="342"/>
      <c r="V7" s="342"/>
      <c r="W7" s="343"/>
    </row>
    <row r="8" spans="1:23" ht="48" customHeight="1" thickTop="1" thickBot="1">
      <c r="A8" s="326" t="s">
        <v>6</v>
      </c>
      <c r="B8" s="327"/>
      <c r="C8" s="327"/>
      <c r="D8" s="327"/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327"/>
      <c r="P8" s="327"/>
      <c r="Q8" s="327"/>
      <c r="R8" s="327"/>
      <c r="S8" s="327"/>
      <c r="T8" s="327"/>
      <c r="U8" s="327"/>
      <c r="V8" s="327"/>
      <c r="W8" s="328"/>
    </row>
    <row r="9" spans="1:23" ht="27.75" customHeight="1" thickBot="1">
      <c r="A9" s="7"/>
      <c r="B9" s="329" t="s">
        <v>0</v>
      </c>
      <c r="C9" s="330"/>
      <c r="D9" s="330"/>
      <c r="E9" s="330"/>
      <c r="F9" s="330"/>
      <c r="G9" s="330"/>
      <c r="H9" s="331"/>
      <c r="I9" s="329" t="s">
        <v>26</v>
      </c>
      <c r="J9" s="330"/>
      <c r="K9" s="331"/>
      <c r="L9" s="329" t="s">
        <v>1</v>
      </c>
      <c r="M9" s="330"/>
      <c r="N9" s="330"/>
      <c r="O9" s="330"/>
      <c r="P9" s="331"/>
      <c r="Q9" s="329" t="s">
        <v>2</v>
      </c>
      <c r="R9" s="330"/>
      <c r="S9" s="331"/>
      <c r="T9" s="330" t="s">
        <v>3</v>
      </c>
      <c r="U9" s="330"/>
      <c r="V9" s="331"/>
      <c r="W9" s="8"/>
    </row>
    <row r="10" spans="1:23" ht="27.75" customHeight="1" thickBot="1">
      <c r="A10" s="7"/>
      <c r="B10" s="347">
        <f>+'Datos Grales.'!D12</f>
        <v>0</v>
      </c>
      <c r="C10" s="348"/>
      <c r="D10" s="348"/>
      <c r="E10" s="348"/>
      <c r="F10" s="348"/>
      <c r="G10" s="348"/>
      <c r="H10" s="349"/>
      <c r="I10" s="350">
        <f>+'Datos Grales.'!D13</f>
        <v>0</v>
      </c>
      <c r="J10" s="351"/>
      <c r="K10" s="352"/>
      <c r="L10" s="347">
        <f>+'Datos Grales.'!D14</f>
        <v>0</v>
      </c>
      <c r="M10" s="348"/>
      <c r="N10" s="348"/>
      <c r="O10" s="348"/>
      <c r="P10" s="349"/>
      <c r="Q10" s="344">
        <f>+'Datos Grales.'!D15</f>
        <v>0</v>
      </c>
      <c r="R10" s="345"/>
      <c r="S10" s="346"/>
      <c r="T10" s="344">
        <f>+'Datos Grales.'!D16</f>
        <v>0</v>
      </c>
      <c r="U10" s="345"/>
      <c r="V10" s="346"/>
      <c r="W10" s="8"/>
    </row>
    <row r="11" spans="1:23" ht="27.75" customHeight="1" thickBot="1">
      <c r="A11" s="7"/>
      <c r="B11" s="347">
        <f>+'Datos Grales.'!D18</f>
        <v>0</v>
      </c>
      <c r="C11" s="348"/>
      <c r="D11" s="348"/>
      <c r="E11" s="348"/>
      <c r="F11" s="348"/>
      <c r="G11" s="348"/>
      <c r="H11" s="349"/>
      <c r="I11" s="350">
        <f>+'Datos Grales.'!D19</f>
        <v>0</v>
      </c>
      <c r="J11" s="351"/>
      <c r="K11" s="352"/>
      <c r="L11" s="347">
        <f>+'Datos Grales.'!D20</f>
        <v>0</v>
      </c>
      <c r="M11" s="348"/>
      <c r="N11" s="348"/>
      <c r="O11" s="348"/>
      <c r="P11" s="349"/>
      <c r="Q11" s="344">
        <f>+'Datos Grales.'!D21</f>
        <v>0</v>
      </c>
      <c r="R11" s="345"/>
      <c r="S11" s="346"/>
      <c r="T11" s="344">
        <f>+'Datos Grales.'!D22</f>
        <v>0</v>
      </c>
      <c r="U11" s="345"/>
      <c r="V11" s="346"/>
      <c r="W11" s="8"/>
    </row>
    <row r="12" spans="1:23" ht="27.75" customHeight="1" thickBot="1">
      <c r="A12" s="7"/>
      <c r="B12" s="347">
        <f>+'Datos Grales.'!D24</f>
        <v>0</v>
      </c>
      <c r="C12" s="348"/>
      <c r="D12" s="348"/>
      <c r="E12" s="348"/>
      <c r="F12" s="348"/>
      <c r="G12" s="348"/>
      <c r="H12" s="349"/>
      <c r="I12" s="350">
        <f>+'Datos Grales.'!D25</f>
        <v>0</v>
      </c>
      <c r="J12" s="351"/>
      <c r="K12" s="352"/>
      <c r="L12" s="347">
        <f>+'Datos Grales.'!D26</f>
        <v>0</v>
      </c>
      <c r="M12" s="348"/>
      <c r="N12" s="348"/>
      <c r="O12" s="348"/>
      <c r="P12" s="349"/>
      <c r="Q12" s="344">
        <f>+'Datos Grales.'!D27</f>
        <v>0</v>
      </c>
      <c r="R12" s="345"/>
      <c r="S12" s="346"/>
      <c r="T12" s="344">
        <f>+'Datos Grales.'!D28</f>
        <v>0</v>
      </c>
      <c r="U12" s="345"/>
      <c r="V12" s="346"/>
      <c r="W12" s="8"/>
    </row>
    <row r="13" spans="1:23" ht="27.75" customHeight="1" thickBot="1">
      <c r="A13" s="7"/>
      <c r="B13" s="347">
        <f>+'Datos Grales.'!D30</f>
        <v>0</v>
      </c>
      <c r="C13" s="348"/>
      <c r="D13" s="348"/>
      <c r="E13" s="348"/>
      <c r="F13" s="348"/>
      <c r="G13" s="348"/>
      <c r="H13" s="349"/>
      <c r="I13" s="350">
        <f>+'Datos Grales.'!D31</f>
        <v>0</v>
      </c>
      <c r="J13" s="351"/>
      <c r="K13" s="352"/>
      <c r="L13" s="347">
        <f>+'Datos Grales.'!D32</f>
        <v>0</v>
      </c>
      <c r="M13" s="348"/>
      <c r="N13" s="348"/>
      <c r="O13" s="348"/>
      <c r="P13" s="349"/>
      <c r="Q13" s="344">
        <f>+'Datos Grales.'!D33</f>
        <v>0</v>
      </c>
      <c r="R13" s="345"/>
      <c r="S13" s="346"/>
      <c r="T13" s="344">
        <f>+'Datos Grales.'!D34</f>
        <v>0</v>
      </c>
      <c r="U13" s="345"/>
      <c r="V13" s="346"/>
      <c r="W13" s="8"/>
    </row>
    <row r="14" spans="1:23" ht="27.75" customHeight="1" thickBot="1">
      <c r="A14" s="7"/>
      <c r="B14" s="347">
        <f>+'Datos Grales.'!D36</f>
        <v>0</v>
      </c>
      <c r="C14" s="348"/>
      <c r="D14" s="348"/>
      <c r="E14" s="348"/>
      <c r="F14" s="348"/>
      <c r="G14" s="348"/>
      <c r="H14" s="349"/>
      <c r="I14" s="350">
        <f>+'Datos Grales.'!D37</f>
        <v>0</v>
      </c>
      <c r="J14" s="351"/>
      <c r="K14" s="352"/>
      <c r="L14" s="347">
        <f>+'Datos Grales.'!D38</f>
        <v>0</v>
      </c>
      <c r="M14" s="348"/>
      <c r="N14" s="348"/>
      <c r="O14" s="348"/>
      <c r="P14" s="349"/>
      <c r="Q14" s="344">
        <f>+'Datos Grales.'!D39</f>
        <v>0</v>
      </c>
      <c r="R14" s="345"/>
      <c r="S14" s="346"/>
      <c r="T14" s="344">
        <f>+'Datos Grales.'!D40</f>
        <v>0</v>
      </c>
      <c r="U14" s="345"/>
      <c r="V14" s="346"/>
      <c r="W14" s="8"/>
    </row>
    <row r="15" spans="1:23" ht="27.75" customHeight="1" thickBot="1">
      <c r="A15" s="7"/>
      <c r="B15" s="347">
        <f>+'Datos Grales.'!D42</f>
        <v>0</v>
      </c>
      <c r="C15" s="348"/>
      <c r="D15" s="348"/>
      <c r="E15" s="348"/>
      <c r="F15" s="348"/>
      <c r="G15" s="348"/>
      <c r="H15" s="349"/>
      <c r="I15" s="350">
        <f>+'Datos Grales.'!D43</f>
        <v>0</v>
      </c>
      <c r="J15" s="351"/>
      <c r="K15" s="352"/>
      <c r="L15" s="347">
        <f>+'Datos Grales.'!D44</f>
        <v>0</v>
      </c>
      <c r="M15" s="348"/>
      <c r="N15" s="348"/>
      <c r="O15" s="348"/>
      <c r="P15" s="349"/>
      <c r="Q15" s="344">
        <f>+'Datos Grales.'!D45</f>
        <v>0</v>
      </c>
      <c r="R15" s="345"/>
      <c r="S15" s="346"/>
      <c r="T15" s="344">
        <f>+'Datos Grales.'!D46</f>
        <v>0</v>
      </c>
      <c r="U15" s="345"/>
      <c r="V15" s="346"/>
      <c r="W15" s="8"/>
    </row>
    <row r="16" spans="1:23" ht="27.75" customHeight="1" thickBot="1">
      <c r="A16" s="7"/>
      <c r="B16" s="347">
        <f>+'Datos Grales.'!D48</f>
        <v>0</v>
      </c>
      <c r="C16" s="348"/>
      <c r="D16" s="348"/>
      <c r="E16" s="348"/>
      <c r="F16" s="348"/>
      <c r="G16" s="348"/>
      <c r="H16" s="349"/>
      <c r="I16" s="350">
        <f>+'Datos Grales.'!D49</f>
        <v>0</v>
      </c>
      <c r="J16" s="351"/>
      <c r="K16" s="352"/>
      <c r="L16" s="347">
        <f>+'Datos Grales.'!D50</f>
        <v>0</v>
      </c>
      <c r="M16" s="348"/>
      <c r="N16" s="348"/>
      <c r="O16" s="348"/>
      <c r="P16" s="349"/>
      <c r="Q16" s="344">
        <f>+'Datos Grales.'!D51</f>
        <v>0</v>
      </c>
      <c r="R16" s="345"/>
      <c r="S16" s="346"/>
      <c r="T16" s="344">
        <f>+'Datos Grales.'!D52</f>
        <v>0</v>
      </c>
      <c r="U16" s="345"/>
      <c r="V16" s="346"/>
      <c r="W16" s="8"/>
    </row>
    <row r="17" spans="1:23" ht="27.75" customHeight="1" thickBot="1">
      <c r="A17" s="7"/>
      <c r="B17" s="347">
        <f>+'Datos Grales.'!D54</f>
        <v>0</v>
      </c>
      <c r="C17" s="348"/>
      <c r="D17" s="348"/>
      <c r="E17" s="348"/>
      <c r="F17" s="348"/>
      <c r="G17" s="348"/>
      <c r="H17" s="349"/>
      <c r="I17" s="350">
        <f>+'Datos Grales.'!D55</f>
        <v>0</v>
      </c>
      <c r="J17" s="351"/>
      <c r="K17" s="352"/>
      <c r="L17" s="347">
        <f>+'Datos Grales.'!D56</f>
        <v>0</v>
      </c>
      <c r="M17" s="348"/>
      <c r="N17" s="348"/>
      <c r="O17" s="348"/>
      <c r="P17" s="349"/>
      <c r="Q17" s="344">
        <f>+'Datos Grales.'!D57</f>
        <v>0</v>
      </c>
      <c r="R17" s="345"/>
      <c r="S17" s="346"/>
      <c r="T17" s="344">
        <f>+'Datos Grales.'!D58</f>
        <v>0</v>
      </c>
      <c r="U17" s="345"/>
      <c r="V17" s="346"/>
      <c r="W17" s="8"/>
    </row>
    <row r="18" spans="1:23" ht="27.75" customHeight="1" thickBot="1">
      <c r="A18" s="7"/>
      <c r="B18" s="347">
        <f>+'Datos Grales.'!D60</f>
        <v>0</v>
      </c>
      <c r="C18" s="348"/>
      <c r="D18" s="348"/>
      <c r="E18" s="348"/>
      <c r="F18" s="348"/>
      <c r="G18" s="348"/>
      <c r="H18" s="349"/>
      <c r="I18" s="350">
        <f>+'Datos Grales.'!D61</f>
        <v>0</v>
      </c>
      <c r="J18" s="351"/>
      <c r="K18" s="352"/>
      <c r="L18" s="347">
        <f>+'Datos Grales.'!D62</f>
        <v>0</v>
      </c>
      <c r="M18" s="348"/>
      <c r="N18" s="348"/>
      <c r="O18" s="348"/>
      <c r="P18" s="349"/>
      <c r="Q18" s="344">
        <f>+'Datos Grales.'!D63</f>
        <v>0</v>
      </c>
      <c r="R18" s="345"/>
      <c r="S18" s="346"/>
      <c r="T18" s="344">
        <f>+'Datos Grales.'!D64</f>
        <v>0</v>
      </c>
      <c r="U18" s="345"/>
      <c r="V18" s="346"/>
      <c r="W18" s="8"/>
    </row>
    <row r="19" spans="1:23" ht="27.75" customHeight="1" thickBot="1">
      <c r="A19" s="7"/>
      <c r="B19" s="347">
        <f>+'Datos Grales.'!D66</f>
        <v>0</v>
      </c>
      <c r="C19" s="348"/>
      <c r="D19" s="348"/>
      <c r="E19" s="348"/>
      <c r="F19" s="348"/>
      <c r="G19" s="348"/>
      <c r="H19" s="349"/>
      <c r="I19" s="350">
        <f>+'Datos Grales.'!D67</f>
        <v>0</v>
      </c>
      <c r="J19" s="351"/>
      <c r="K19" s="352"/>
      <c r="L19" s="347">
        <f>+'Datos Grales.'!D68</f>
        <v>0</v>
      </c>
      <c r="M19" s="348"/>
      <c r="N19" s="348"/>
      <c r="O19" s="348"/>
      <c r="P19" s="349"/>
      <c r="Q19" s="344">
        <f>+'Datos Grales.'!D69</f>
        <v>0</v>
      </c>
      <c r="R19" s="345"/>
      <c r="S19" s="346"/>
      <c r="T19" s="344">
        <f>+'Datos Grales.'!D70</f>
        <v>0</v>
      </c>
      <c r="U19" s="345"/>
      <c r="V19" s="346"/>
      <c r="W19" s="8"/>
    </row>
    <row r="20" spans="1:23" ht="15" customHeight="1" thickBot="1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6"/>
    </row>
    <row r="21" spans="1:23" ht="15" customHeight="1" thickTop="1"/>
  </sheetData>
  <sheetProtection password="90F3" sheet="1" objects="1" scenarios="1" selectLockedCells="1"/>
  <mergeCells count="63">
    <mergeCell ref="B19:H19"/>
    <mergeCell ref="I19:K19"/>
    <mergeCell ref="Q18:S18"/>
    <mergeCell ref="T18:V18"/>
    <mergeCell ref="L19:P19"/>
    <mergeCell ref="Q19:S19"/>
    <mergeCell ref="T19:V19"/>
    <mergeCell ref="B16:H16"/>
    <mergeCell ref="I16:K16"/>
    <mergeCell ref="B17:H17"/>
    <mergeCell ref="I17:K17"/>
    <mergeCell ref="L18:P18"/>
    <mergeCell ref="B18:H18"/>
    <mergeCell ref="I18:K18"/>
    <mergeCell ref="L16:P16"/>
    <mergeCell ref="Q16:S16"/>
    <mergeCell ref="T16:V16"/>
    <mergeCell ref="L17:P17"/>
    <mergeCell ref="Q17:S17"/>
    <mergeCell ref="T17:V17"/>
    <mergeCell ref="L15:P15"/>
    <mergeCell ref="Q15:S15"/>
    <mergeCell ref="T15:V15"/>
    <mergeCell ref="B14:H14"/>
    <mergeCell ref="I14:K14"/>
    <mergeCell ref="B15:H15"/>
    <mergeCell ref="I15:K15"/>
    <mergeCell ref="B13:H13"/>
    <mergeCell ref="I13:K13"/>
    <mergeCell ref="L14:P14"/>
    <mergeCell ref="Q14:S14"/>
    <mergeCell ref="T14:V14"/>
    <mergeCell ref="Q12:S12"/>
    <mergeCell ref="T12:V12"/>
    <mergeCell ref="L13:P13"/>
    <mergeCell ref="Q13:S13"/>
    <mergeCell ref="T13:V13"/>
    <mergeCell ref="B10:H10"/>
    <mergeCell ref="I10:K10"/>
    <mergeCell ref="B11:H11"/>
    <mergeCell ref="I11:K11"/>
    <mergeCell ref="L12:P12"/>
    <mergeCell ref="B12:H12"/>
    <mergeCell ref="I12:K12"/>
    <mergeCell ref="L10:P10"/>
    <mergeCell ref="Q10:S10"/>
    <mergeCell ref="T10:V10"/>
    <mergeCell ref="L11:P11"/>
    <mergeCell ref="Q11:S11"/>
    <mergeCell ref="T11:V11"/>
    <mergeCell ref="A1:W1"/>
    <mergeCell ref="A2:W2"/>
    <mergeCell ref="B9:H9"/>
    <mergeCell ref="I9:K9"/>
    <mergeCell ref="A6:W6"/>
    <mergeCell ref="A3:W3"/>
    <mergeCell ref="A4:W4"/>
    <mergeCell ref="A5:W5"/>
    <mergeCell ref="A8:W8"/>
    <mergeCell ref="T9:V9"/>
    <mergeCell ref="Q9:S9"/>
    <mergeCell ref="L9:P9"/>
    <mergeCell ref="A7:W7"/>
  </mergeCells>
  <conditionalFormatting sqref="B10:V19">
    <cfRule type="cellIs" dxfId="2" priority="1" operator="equal">
      <formula>0</formula>
    </cfRule>
  </conditionalFormatting>
  <printOptions horizontalCentered="1" verticalCentered="1"/>
  <pageMargins left="0.78740157480314965" right="0.59055118110236227" top="0.78740157480314965" bottom="0.78740157480314965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W34"/>
  <sheetViews>
    <sheetView showGridLines="0" showRowColHeaders="0" workbookViewId="0">
      <selection activeCell="M15" sqref="M15:Q15"/>
    </sheetView>
  </sheetViews>
  <sheetFormatPr baseColWidth="10" defaultRowHeight="15"/>
  <cols>
    <col min="1" max="12" width="3.7109375" style="1" customWidth="1"/>
    <col min="13" max="13" width="3.7109375" style="9" customWidth="1"/>
    <col min="14" max="20" width="3.7109375" style="1" customWidth="1"/>
    <col min="21" max="21" width="3.7109375" style="9" customWidth="1"/>
    <col min="22" max="23" width="3.7109375" style="1" customWidth="1"/>
    <col min="24" max="16384" width="11.42578125" style="1"/>
  </cols>
  <sheetData>
    <row r="1" spans="1:23" s="35" customFormat="1" ht="42" customHeight="1" thickTop="1" thickBot="1">
      <c r="A1" s="159" t="str">
        <f>+'Conc. Banc.'!A1</f>
        <v>RENDICIÓN DE CUENTAS
ACORDADA T. C. Nº 11.586/2.020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1"/>
    </row>
    <row r="2" spans="1:23" s="2" customFormat="1" ht="13.5" thickTop="1">
      <c r="A2" s="162" t="s">
        <v>4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4"/>
    </row>
    <row r="3" spans="1:23" s="2" customFormat="1" ht="42" customHeight="1" thickBot="1">
      <c r="A3" s="165">
        <f>+'Datos Grales.'!D3</f>
        <v>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7"/>
    </row>
    <row r="4" spans="1:23" s="34" customFormat="1" ht="36" customHeight="1" thickTop="1">
      <c r="A4" s="168" t="s">
        <v>170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70"/>
    </row>
    <row r="5" spans="1:23" s="34" customFormat="1" ht="18" customHeight="1">
      <c r="A5" s="171" t="str">
        <f>CONCATENATE('Datos Grales.'!D10," correspondiente al ",'Datos Grales.'!D5," Semestre del Año ",'Datos Grales.'!D6)</f>
        <v xml:space="preserve"> correspondiente al  Semestre del Año 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3"/>
    </row>
    <row r="6" spans="1:23" s="34" customFormat="1" ht="18" customHeight="1" thickBot="1">
      <c r="A6" s="174" t="str">
        <f>CONCATENATE("Iniciado el ",TEXT('Datos Grales.'!D7,"dd/mm/yyyy")," y finalizado el ",TEXT('Datos Grales.'!D8,"dd/mm/yyyy"))</f>
        <v>Iniciado el 00/01/1900 y finalizado el 00/01/1900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6"/>
    </row>
    <row r="7" spans="1:23" s="37" customFormat="1" ht="13.5" thickTop="1">
      <c r="A7" s="38"/>
      <c r="B7" s="39"/>
      <c r="C7" s="39"/>
      <c r="D7" s="39"/>
      <c r="E7" s="40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41"/>
    </row>
    <row r="8" spans="1:23" s="55" customFormat="1" ht="15.75">
      <c r="A8" s="51"/>
      <c r="B8" s="52" t="s">
        <v>99</v>
      </c>
      <c r="C8" s="53"/>
      <c r="D8" s="53"/>
      <c r="E8" s="54"/>
      <c r="F8" s="53"/>
      <c r="G8" s="53"/>
      <c r="H8" s="53"/>
      <c r="I8" s="53"/>
      <c r="J8" s="53"/>
      <c r="K8" s="53"/>
      <c r="L8" s="53"/>
      <c r="M8" s="53"/>
      <c r="N8" s="53"/>
      <c r="O8" s="53"/>
      <c r="Q8" s="354">
        <f>+'Comp. Saldos'!AO62</f>
        <v>0</v>
      </c>
      <c r="R8" s="354"/>
      <c r="S8" s="354"/>
      <c r="T8" s="354"/>
      <c r="U8" s="354"/>
      <c r="V8" s="354"/>
      <c r="W8" s="57"/>
    </row>
    <row r="9" spans="1:23" s="37" customFormat="1" ht="13.5" customHeight="1">
      <c r="A9" s="42"/>
      <c r="B9" s="44" t="s">
        <v>103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3"/>
    </row>
    <row r="10" spans="1:23" s="37" customFormat="1" ht="12.75">
      <c r="A10" s="42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3"/>
    </row>
    <row r="11" spans="1:23" s="37" customFormat="1" ht="12.75">
      <c r="A11" s="42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3"/>
    </row>
    <row r="12" spans="1:23" s="55" customFormat="1" ht="15.75">
      <c r="A12" s="51"/>
      <c r="B12" s="52" t="s">
        <v>100</v>
      </c>
      <c r="C12" s="53"/>
      <c r="D12" s="53"/>
      <c r="E12" s="54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6"/>
      <c r="Q12" s="354">
        <f>+M13+M15+M17</f>
        <v>0</v>
      </c>
      <c r="R12" s="354"/>
      <c r="S12" s="354"/>
      <c r="T12" s="354"/>
      <c r="U12" s="354"/>
      <c r="V12" s="354"/>
      <c r="W12" s="57"/>
    </row>
    <row r="13" spans="1:23" s="37" customFormat="1" ht="12.75">
      <c r="A13" s="42"/>
      <c r="B13" s="58" t="s">
        <v>104</v>
      </c>
      <c r="C13" s="44"/>
      <c r="D13" s="44"/>
      <c r="E13" s="48"/>
      <c r="F13" s="44"/>
      <c r="G13" s="44"/>
      <c r="H13" s="44"/>
      <c r="I13" s="44"/>
      <c r="J13" s="44"/>
      <c r="K13" s="44"/>
      <c r="L13" s="44"/>
      <c r="M13" s="360">
        <f>+'E.P. Recursos'!O24</f>
        <v>0</v>
      </c>
      <c r="N13" s="360"/>
      <c r="O13" s="360"/>
      <c r="P13" s="360"/>
      <c r="Q13" s="360"/>
      <c r="R13" s="59"/>
      <c r="S13" s="59"/>
      <c r="T13" s="59"/>
      <c r="U13" s="59"/>
      <c r="V13" s="59"/>
      <c r="W13" s="43"/>
    </row>
    <row r="14" spans="1:23" s="63" customFormat="1" ht="13.5" customHeight="1">
      <c r="A14" s="60"/>
      <c r="B14" s="61" t="s">
        <v>98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2"/>
    </row>
    <row r="15" spans="1:23" s="37" customFormat="1" ht="12.75">
      <c r="A15" s="42"/>
      <c r="B15" s="58" t="s">
        <v>105</v>
      </c>
      <c r="C15" s="44"/>
      <c r="D15" s="44"/>
      <c r="E15" s="48"/>
      <c r="F15" s="44"/>
      <c r="G15" s="44"/>
      <c r="H15" s="44"/>
      <c r="I15" s="44"/>
      <c r="J15" s="44"/>
      <c r="K15" s="44"/>
      <c r="L15" s="44"/>
      <c r="M15" s="353"/>
      <c r="N15" s="353"/>
      <c r="O15" s="353"/>
      <c r="P15" s="353"/>
      <c r="Q15" s="353"/>
      <c r="R15" s="59"/>
      <c r="S15" s="59"/>
      <c r="T15" s="59"/>
      <c r="U15" s="59"/>
      <c r="V15" s="59"/>
      <c r="W15" s="43"/>
    </row>
    <row r="16" spans="1:23" s="63" customFormat="1" ht="13.5" customHeight="1">
      <c r="A16" s="60"/>
      <c r="B16" s="61" t="s">
        <v>106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2"/>
    </row>
    <row r="17" spans="1:23" s="37" customFormat="1" ht="12.75">
      <c r="A17" s="42"/>
      <c r="B17" s="141" t="s">
        <v>140</v>
      </c>
      <c r="C17" s="44"/>
      <c r="D17" s="44"/>
      <c r="E17" s="48"/>
      <c r="F17" s="44"/>
      <c r="G17" s="44"/>
      <c r="H17" s="44"/>
      <c r="I17" s="44"/>
      <c r="J17" s="44"/>
      <c r="K17" s="44"/>
      <c r="L17" s="44"/>
      <c r="M17" s="353"/>
      <c r="N17" s="353"/>
      <c r="O17" s="353"/>
      <c r="P17" s="353"/>
      <c r="Q17" s="353"/>
      <c r="R17" s="144"/>
      <c r="S17" s="144"/>
      <c r="T17" s="144"/>
      <c r="U17" s="144"/>
      <c r="V17" s="144"/>
      <c r="W17" s="43"/>
    </row>
    <row r="18" spans="1:23" s="63" customFormat="1" ht="13.5" customHeight="1">
      <c r="A18" s="60"/>
      <c r="B18" s="61" t="s">
        <v>106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2"/>
    </row>
    <row r="19" spans="1:23" s="37" customFormat="1" ht="12.75">
      <c r="A19" s="42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3"/>
    </row>
    <row r="20" spans="1:23" s="37" customFormat="1" ht="12.75">
      <c r="A20" s="42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3"/>
    </row>
    <row r="21" spans="1:23" s="55" customFormat="1" ht="15.75">
      <c r="A21" s="51"/>
      <c r="B21" s="52" t="s">
        <v>101</v>
      </c>
      <c r="C21" s="53"/>
      <c r="D21" s="53"/>
      <c r="E21" s="54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6"/>
      <c r="Q21" s="354">
        <f>+M22+M24+M26</f>
        <v>0</v>
      </c>
      <c r="R21" s="354"/>
      <c r="S21" s="354"/>
      <c r="T21" s="354"/>
      <c r="U21" s="354"/>
      <c r="V21" s="354"/>
      <c r="W21" s="57"/>
    </row>
    <row r="22" spans="1:23" s="37" customFormat="1" ht="12.75">
      <c r="A22" s="42"/>
      <c r="B22" s="58" t="s">
        <v>107</v>
      </c>
      <c r="C22" s="44"/>
      <c r="D22" s="44"/>
      <c r="E22" s="48"/>
      <c r="F22" s="44"/>
      <c r="G22" s="44"/>
      <c r="H22" s="44"/>
      <c r="I22" s="44"/>
      <c r="J22" s="44"/>
      <c r="K22" s="44"/>
      <c r="L22" s="44"/>
      <c r="M22" s="360">
        <f>+'E.P. Gastos'!W21</f>
        <v>0</v>
      </c>
      <c r="N22" s="360"/>
      <c r="O22" s="360"/>
      <c r="P22" s="360"/>
      <c r="Q22" s="360"/>
      <c r="R22" s="59"/>
      <c r="S22" s="59"/>
      <c r="T22" s="59"/>
      <c r="U22" s="59"/>
      <c r="V22" s="59"/>
      <c r="W22" s="43"/>
    </row>
    <row r="23" spans="1:23" s="63" customFormat="1" ht="13.5" customHeight="1">
      <c r="A23" s="60"/>
      <c r="B23" s="61" t="s">
        <v>98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2"/>
    </row>
    <row r="24" spans="1:23" s="37" customFormat="1" ht="12.75">
      <c r="A24" s="42"/>
      <c r="B24" s="58" t="s">
        <v>108</v>
      </c>
      <c r="C24" s="44"/>
      <c r="D24" s="44"/>
      <c r="E24" s="48"/>
      <c r="F24" s="44"/>
      <c r="G24" s="44"/>
      <c r="H24" s="44"/>
      <c r="I24" s="44"/>
      <c r="J24" s="44"/>
      <c r="K24" s="44"/>
      <c r="L24" s="44"/>
      <c r="M24" s="353"/>
      <c r="N24" s="353"/>
      <c r="O24" s="353"/>
      <c r="P24" s="353"/>
      <c r="Q24" s="353"/>
      <c r="R24" s="59"/>
      <c r="S24" s="59"/>
      <c r="T24" s="59"/>
      <c r="U24" s="59"/>
      <c r="V24" s="59"/>
      <c r="W24" s="43"/>
    </row>
    <row r="25" spans="1:23" s="63" customFormat="1" ht="13.5" customHeight="1">
      <c r="A25" s="60"/>
      <c r="B25" s="61" t="s">
        <v>106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2"/>
    </row>
    <row r="26" spans="1:23" s="37" customFormat="1" ht="12.75">
      <c r="A26" s="42"/>
      <c r="B26" s="141" t="s">
        <v>141</v>
      </c>
      <c r="C26" s="44"/>
      <c r="D26" s="44"/>
      <c r="E26" s="48"/>
      <c r="F26" s="44"/>
      <c r="G26" s="44"/>
      <c r="H26" s="44"/>
      <c r="I26" s="44"/>
      <c r="J26" s="44"/>
      <c r="K26" s="44"/>
      <c r="L26" s="44"/>
      <c r="M26" s="353"/>
      <c r="N26" s="353"/>
      <c r="O26" s="353"/>
      <c r="P26" s="353"/>
      <c r="Q26" s="353"/>
      <c r="R26" s="144"/>
      <c r="S26" s="144"/>
      <c r="T26" s="144"/>
      <c r="U26" s="144"/>
      <c r="V26" s="144"/>
      <c r="W26" s="43"/>
    </row>
    <row r="27" spans="1:23" s="63" customFormat="1" ht="13.5" customHeight="1">
      <c r="A27" s="60"/>
      <c r="B27" s="61" t="s">
        <v>106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2"/>
    </row>
    <row r="28" spans="1:23" s="37" customFormat="1" ht="12.75">
      <c r="A28" s="42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3"/>
    </row>
    <row r="29" spans="1:23" s="37" customFormat="1" ht="12.75">
      <c r="A29" s="42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3"/>
    </row>
    <row r="30" spans="1:23" s="55" customFormat="1" ht="15.75">
      <c r="A30" s="51"/>
      <c r="B30" s="52" t="s">
        <v>102</v>
      </c>
      <c r="C30" s="53"/>
      <c r="D30" s="53"/>
      <c r="E30" s="54"/>
      <c r="F30" s="53"/>
      <c r="G30" s="53"/>
      <c r="H30" s="53"/>
      <c r="I30" s="53"/>
      <c r="J30" s="53"/>
      <c r="K30" s="53"/>
      <c r="L30" s="53"/>
      <c r="M30" s="53"/>
      <c r="N30" s="53"/>
      <c r="O30" s="53"/>
      <c r="Q30" s="354">
        <f>+'Comp. Saldos'!AS62</f>
        <v>0</v>
      </c>
      <c r="R30" s="354"/>
      <c r="S30" s="354"/>
      <c r="T30" s="354"/>
      <c r="U30" s="354"/>
      <c r="V30" s="354"/>
      <c r="W30" s="57"/>
    </row>
    <row r="31" spans="1:23" s="37" customFormat="1" ht="13.5" customHeight="1">
      <c r="A31" s="42"/>
      <c r="B31" s="44" t="s">
        <v>103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3"/>
    </row>
    <row r="32" spans="1:23" s="37" customFormat="1" ht="13.5" customHeight="1">
      <c r="A32" s="42"/>
      <c r="B32" s="358">
        <f>ROUND((Q8+Q12-Q21-Q30),2)</f>
        <v>0</v>
      </c>
      <c r="C32" s="359"/>
      <c r="D32" s="359"/>
      <c r="E32" s="359"/>
      <c r="F32" s="359"/>
      <c r="G32" s="359"/>
      <c r="H32" s="359"/>
      <c r="I32" s="359"/>
      <c r="J32" s="359"/>
      <c r="K32" s="359"/>
      <c r="L32" s="359"/>
      <c r="M32" s="359"/>
      <c r="N32" s="359"/>
      <c r="O32" s="359"/>
      <c r="P32" s="359"/>
      <c r="Q32" s="359"/>
      <c r="R32" s="359"/>
      <c r="S32" s="359"/>
      <c r="T32" s="359"/>
      <c r="U32" s="359"/>
      <c r="V32" s="359"/>
      <c r="W32" s="43"/>
    </row>
    <row r="33" spans="1:23" ht="15.75" thickBot="1">
      <c r="A33" s="355" t="str">
        <f>IF(B32=0,"ECUACIÓN A+B-C=D CORRECTA","ATENCIÓN!! No se verifica la igualdad en la ecuación A+B-C=D. Verifique los importes.")</f>
        <v>ECUACIÓN A+B-C=D CORRECTA</v>
      </c>
      <c r="B33" s="356"/>
      <c r="C33" s="356"/>
      <c r="D33" s="356"/>
      <c r="E33" s="356"/>
      <c r="F33" s="356"/>
      <c r="G33" s="356"/>
      <c r="H33" s="356"/>
      <c r="I33" s="356"/>
      <c r="J33" s="356"/>
      <c r="K33" s="356"/>
      <c r="L33" s="356"/>
      <c r="M33" s="356"/>
      <c r="N33" s="356"/>
      <c r="O33" s="356"/>
      <c r="P33" s="356"/>
      <c r="Q33" s="356"/>
      <c r="R33" s="356"/>
      <c r="S33" s="356"/>
      <c r="T33" s="356"/>
      <c r="U33" s="356"/>
      <c r="V33" s="356"/>
      <c r="W33" s="357"/>
    </row>
    <row r="34" spans="1:23" ht="15.75" thickTop="1"/>
  </sheetData>
  <sheetProtection password="90F3" sheet="1" objects="1" scenarios="1" selectLockedCells="1"/>
  <mergeCells count="18">
    <mergeCell ref="A6:W6"/>
    <mergeCell ref="M13:Q13"/>
    <mergeCell ref="M15:Q15"/>
    <mergeCell ref="M22:Q22"/>
    <mergeCell ref="M24:Q24"/>
    <mergeCell ref="Q8:V8"/>
    <mergeCell ref="M17:Q17"/>
    <mergeCell ref="A1:W1"/>
    <mergeCell ref="A2:W2"/>
    <mergeCell ref="A3:W3"/>
    <mergeCell ref="A4:W4"/>
    <mergeCell ref="A5:W5"/>
    <mergeCell ref="M26:Q26"/>
    <mergeCell ref="Q12:V12"/>
    <mergeCell ref="Q21:V21"/>
    <mergeCell ref="Q30:V30"/>
    <mergeCell ref="A33:W33"/>
    <mergeCell ref="B32:V32"/>
  </mergeCells>
  <conditionalFormatting sqref="A33:W33">
    <cfRule type="containsText" dxfId="1" priority="1" operator="containsText" text="ATENCIÓN!! No se verifica la igualdad en la ecuación A+B-C=D. Verifique los importes.">
      <formula>NOT(ISERROR(SEARCH("ATENCIÓN!! No se verifica la igualdad en la ecuación A+B-C=D. Verifique los importes.",A33)))</formula>
    </cfRule>
    <cfRule type="containsText" dxfId="0" priority="2" operator="containsText" text="ECUACIÓN A+B-C=D CORRECTA">
      <formula>NOT(ISERROR(SEARCH("ECUACIÓN A+B-C=D CORRECTA",A33)))</formula>
    </cfRule>
  </conditionalFormatting>
  <pageMargins left="0.78740157480314965" right="0.59055118110236227" top="1.3779527559055118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Datos Grales.</vt:lpstr>
      <vt:lpstr>Conc. Banc.</vt:lpstr>
      <vt:lpstr>Comp. Saldos</vt:lpstr>
      <vt:lpstr>E.P. Recursos</vt:lpstr>
      <vt:lpstr>E.P. Gastos</vt:lpstr>
      <vt:lpstr>Reg. y Comp.</vt:lpstr>
      <vt:lpstr>Carátula</vt:lpstr>
      <vt:lpstr>Balance de R. C.</vt:lpstr>
      <vt:lpstr>'Datos Grales.'!Área_de_impresión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2020-10-02T15:34:29Z</cp:lastPrinted>
  <dcterms:created xsi:type="dcterms:W3CDTF">2020-08-22T02:53:25Z</dcterms:created>
  <dcterms:modified xsi:type="dcterms:W3CDTF">2020-11-24T01:30:17Z</dcterms:modified>
</cp:coreProperties>
</file>